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11" windowWidth="12120" windowHeight="8835" tabRatio="750" activeTab="3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_FilterDatabase" localSheetId="2" hidden="1">'прил3'!$A$13:$L$169</definedName>
    <definedName name="_xlnm.Print_Titles" localSheetId="1">'прил2'!$9:$9</definedName>
    <definedName name="_xlnm.Print_Titles" localSheetId="2">'прил3'!$12:$12</definedName>
    <definedName name="_xlnm.Print_Area" localSheetId="0">'прил1'!$A$1:$E$73</definedName>
    <definedName name="_xlnm.Print_Area" localSheetId="1">'прил2'!$A$1:$K$166</definedName>
    <definedName name="_xlnm.Print_Area" localSheetId="2">'прил3'!$A$1:$L$169</definedName>
    <definedName name="_xlnm.Print_Area" localSheetId="3">'прил4'!$A$1:$E$24</definedName>
  </definedNames>
  <calcPr fullCalcOnLoad="1"/>
</workbook>
</file>

<file path=xl/sharedStrings.xml><?xml version="1.0" encoding="utf-8"?>
<sst xmlns="http://schemas.openxmlformats.org/spreadsheetml/2006/main" count="2233" uniqueCount="316">
  <si>
    <t>Дотации на выравнивание бюджетной обеспеченности</t>
  </si>
  <si>
    <t>Приложение 3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</si>
  <si>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</si>
  <si>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</si>
  <si>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</si>
  <si>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</si>
  <si>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</si>
  <si>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</si>
  <si>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Государственная программа повышения эффективности управления государственными финансами на 2014-2018 годы</t>
  </si>
  <si>
    <t>17</t>
  </si>
  <si>
    <t>Подпрограмма "Повышение эффективности межбюджетных отношений" Государственной программы повышения эффективности управления государственными финансами на 2014-2018 годы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</si>
  <si>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</si>
  <si>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</si>
  <si>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</si>
  <si>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</si>
  <si>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</si>
  <si>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</si>
  <si>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</si>
  <si>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</si>
  <si>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</si>
  <si>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</si>
  <si>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</si>
  <si>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</si>
  <si>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</si>
  <si>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</si>
  <si>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</si>
  <si>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</si>
  <si>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</si>
  <si>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</si>
  <si>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ОБЩЕГОСУДАРСТВЕННЫЕ ВОПРОСЫ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</si>
  <si>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</si>
  <si>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</si>
  <si>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</si>
  <si>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</si>
  <si>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</si>
  <si>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</si>
  <si>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</si>
  <si>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</si>
  <si>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</si>
  <si>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</si>
  <si>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</si>
  <si>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</si>
  <si>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(тыс. рублей)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</si>
  <si>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</si>
  <si>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</si>
  <si>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</si>
  <si>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</si>
  <si>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</si>
  <si>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</si>
  <si>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</si>
  <si>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</si>
  <si>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</si>
  <si>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</si>
  <si>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</si>
  <si>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Обеспечение деятельности  органов местного самоуправления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</si>
  <si>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</si>
  <si>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</si>
  <si>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</si>
  <si>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Непрограммные расходы главных распорядителей бюджетных средств 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</si>
  <si>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</si>
  <si>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</si>
  <si>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</si>
  <si>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</si>
  <si>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</si>
  <si>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</si>
  <si>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</si>
  <si>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</si>
  <si>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</si>
  <si>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</si>
  <si>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</si>
  <si>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</si>
  <si>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</si>
  <si>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5119</t>
  </si>
  <si>
    <t>НАЦИОНАЛЬНАЯ БЕЗОПАСНОСТЬ И ПРАВООХРАНИТЕЛЬНАЯ ДЕЯТЕЛЬНОСТЬ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</si>
  <si>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</si>
  <si>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</si>
  <si>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</si>
  <si>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</si>
  <si>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</si>
  <si>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</si>
  <si>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</si>
  <si>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900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</si>
  <si>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</si>
  <si>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</si>
  <si>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</si>
  <si>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</si>
  <si>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</si>
  <si>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</si>
  <si>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</si>
  <si>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</si>
  <si>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</si>
  <si>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</si>
  <si>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</si>
  <si>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</si>
  <si>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</si>
  <si>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</si>
  <si>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Ковылкинского муниципального района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</si>
  <si>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</si>
  <si>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</si>
  <si>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</si>
  <si>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</si>
  <si>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</si>
  <si>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</si>
  <si>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</si>
  <si>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</si>
  <si>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</si>
  <si>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</si>
  <si>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</si>
  <si>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Приложение № 1</t>
  </si>
  <si>
    <t>7601</t>
  </si>
  <si>
    <t>4114</t>
  </si>
  <si>
    <t>4112</t>
  </si>
  <si>
    <t>4302</t>
  </si>
  <si>
    <t>4303</t>
  </si>
  <si>
    <t>6100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</si>
  <si>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</si>
  <si>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</si>
  <si>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</si>
  <si>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</si>
  <si>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Администрация Большеазясьского сельского поселения</t>
  </si>
  <si>
    <t>НАЦИОНАЛЬНАЯ ЭКОНОМИКА</t>
  </si>
  <si>
    <t>Дорожное хозяйство (дорожные фонды)</t>
  </si>
  <si>
    <t>09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</si>
  <si>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</si>
  <si>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4201</t>
  </si>
  <si>
    <t>Другие вопросы в области жилищно-коммунального хощяйства</t>
  </si>
  <si>
    <t>12</t>
  </si>
  <si>
    <t>Разработка муниципальными образованиями схем теплоснабжения, водоснабжения, водоотведения, проектно-сметной документации с целью реализации мероприятий (проектов) в области энергосбережения и повышения энергетической эффективности</t>
  </si>
  <si>
    <t>7629</t>
  </si>
  <si>
    <t>910</t>
  </si>
  <si>
    <t>931</t>
  </si>
  <si>
    <t>Изготовление плана-схем</t>
  </si>
  <si>
    <t>Иные межбюджетные трансферты</t>
  </si>
  <si>
    <t>Исполнение</t>
  </si>
  <si>
    <t>%выполнения</t>
  </si>
  <si>
    <t>65</t>
  </si>
  <si>
    <t>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</si>
  <si>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</si>
  <si>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</si>
  <si>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</si>
  <si>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76010</t>
  </si>
  <si>
    <t>2</t>
  </si>
  <si>
    <t>41110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</si>
  <si>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</si>
  <si>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41120</t>
  </si>
  <si>
    <t>77150</t>
  </si>
  <si>
    <t>77000</t>
  </si>
  <si>
    <t>Иные межбюджетные ассигнования</t>
  </si>
  <si>
    <t>07</t>
  </si>
  <si>
    <t>Специальные расходы</t>
  </si>
  <si>
    <t>41130</t>
  </si>
  <si>
    <t>880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</si>
  <si>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</si>
  <si>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</si>
  <si>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</si>
  <si>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</si>
  <si>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</si>
  <si>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</si>
  <si>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42020</t>
  </si>
  <si>
    <t>42370</t>
  </si>
  <si>
    <t>43010</t>
  </si>
  <si>
    <t>43020</t>
  </si>
  <si>
    <t>43030</t>
  </si>
  <si>
    <t>43040</t>
  </si>
  <si>
    <t>61140</t>
  </si>
  <si>
    <t>61160</t>
  </si>
  <si>
    <t>03000</t>
  </si>
  <si>
    <t>03010</t>
  </si>
  <si>
    <t>312</t>
  </si>
  <si>
    <t>80190</t>
  </si>
  <si>
    <t>8190</t>
  </si>
  <si>
    <t xml:space="preserve">Другие общегосударственные 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</si>
  <si>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</si>
  <si>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трансферты. Для выполнения работ на гидротехнические сооружения по пропуску весеннего паводка</t>
  </si>
  <si>
    <t>41150</t>
  </si>
  <si>
    <t>853</t>
  </si>
  <si>
    <t>44103</t>
  </si>
  <si>
    <t>22</t>
  </si>
  <si>
    <t>L0183</t>
  </si>
  <si>
    <t>414</t>
  </si>
  <si>
    <t>2L</t>
  </si>
  <si>
    <t>0183</t>
  </si>
  <si>
    <t>44101</t>
  </si>
  <si>
    <t>44106</t>
  </si>
  <si>
    <t>540</t>
  </si>
  <si>
    <t xml:space="preserve">от 30 мая  2018  №1 </t>
  </si>
  <si>
    <t xml:space="preserve">к отчету об исполнении </t>
  </si>
  <si>
    <t>поселения Ковылкинского</t>
  </si>
  <si>
    <t>муниципального района за 2017 год</t>
  </si>
  <si>
    <t>УТВЕРЖДЕНО (в тыс.руб.)</t>
  </si>
  <si>
    <t>ИСПОЛНЕНО       (в тыс.руб.)</t>
  </si>
  <si>
    <t>ИСПОЛНЕНО    (в %)</t>
  </si>
  <si>
    <t>2017 год</t>
  </si>
  <si>
    <t>Доходы бюджета - Всего</t>
  </si>
  <si>
    <t>НАЛОГОВЫЕ И НЕНАЛОГОВЫЕ ДОХОДЫ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</si>
  <si>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</si>
  <si>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</si>
  <si>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</si>
  <si>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НАЛОГИ НА ПРИБЫЛЬ, ДОХОДЫ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</si>
  <si>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</si>
  <si>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</si>
  <si>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</si>
  <si>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</si>
  <si>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</si>
  <si>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</si>
  <si>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</si>
  <si>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</si>
  <si>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</si>
  <si>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</si>
  <si>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</si>
  <si>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</si>
  <si>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</si>
  <si>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</si>
  <si>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</si>
  <si>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</si>
  <si>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</si>
  <si>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</si>
  <si>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</si>
  <si>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</si>
  <si>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</si>
  <si>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</si>
  <si>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</si>
  <si>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</si>
  <si>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</si>
  <si>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</si>
  <si>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2000000000 0000 000</t>
  </si>
  <si>
    <t>2020000000 0000 000</t>
  </si>
  <si>
    <t>БЕЗВОЗМЕЗДНЫЕ ПОСТУПЛЕНИЯ ОТ ДРУГИХ БЮДЖЕТОВ БЮДЖЕТНОЙ СИСТЕМЫ РОССИЙСКОЙ ФЕДЕРАЦИИ</t>
  </si>
  <si>
    <t>2021000000 0000 151</t>
  </si>
  <si>
    <t>Дотации бюджетам бюджетной системы Российской Федерации</t>
  </si>
  <si>
    <t>2021500100 0000 151</t>
  </si>
  <si>
    <t>2021500110 0000 151</t>
  </si>
  <si>
    <t>Дотации бюджетам сельских поселений на выравнивание бюджетной обеспеченности</t>
  </si>
  <si>
    <t>2021500110 4245 151</t>
  </si>
  <si>
    <t>2021500110 7510 151</t>
  </si>
  <si>
    <t>2022000000 0000 151</t>
  </si>
  <si>
    <t>Субсидии бюджетам бюджетной системы Российской Федерации (межбюджетные субсидии)</t>
  </si>
  <si>
    <t>2022999900 0000 151</t>
  </si>
  <si>
    <t>Прочие субсидии</t>
  </si>
  <si>
    <t>2022999910 0000 151</t>
  </si>
  <si>
    <t>2022999910 7601 151</t>
  </si>
  <si>
    <t>2023000000 0000 151</t>
  </si>
  <si>
    <t>Субвенции бюджетам бюджетной системы Российской Федерации</t>
  </si>
  <si>
    <t>2023002400 0000 151</t>
  </si>
  <si>
    <t>Субвенции местным бюджетам на выполнение передаваемых полномочий субъектов Российской Федерации</t>
  </si>
  <si>
    <t>2023002410 0000 151</t>
  </si>
  <si>
    <t>2023002410 7715 151</t>
  </si>
  <si>
    <t>2023511800 0000 151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</si>
  <si>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</si>
  <si>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</si>
  <si>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</si>
  <si>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2023511810 5118 151</t>
  </si>
  <si>
    <t>2024000000 0000 151</t>
  </si>
  <si>
    <t>2024001400 0000 151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</si>
  <si>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</si>
  <si>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</si>
  <si>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</si>
  <si>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2024001410 4201 151</t>
  </si>
  <si>
    <t>2024999900 0000 151</t>
  </si>
  <si>
    <t>Прочие межбюджетные трансферты, передаваемые бюджетам</t>
  </si>
  <si>
    <t>2024999910 0000 151</t>
  </si>
  <si>
    <t>2024999910 8019 151</t>
  </si>
  <si>
    <t>Приложение № 2</t>
  </si>
  <si>
    <t>от</t>
  </si>
  <si>
    <t>85000000000000000</t>
  </si>
  <si>
    <t>10000000000000000</t>
  </si>
  <si>
    <t>10100000000000000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</si>
  <si>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</si>
  <si>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</si>
  <si>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10102010013000110</t>
  </si>
  <si>
    <t>10500000000000000</t>
  </si>
  <si>
    <t>10503000010000110</t>
  </si>
  <si>
    <t>10503010010000110</t>
  </si>
  <si>
    <t>10503010013000110</t>
  </si>
  <si>
    <t>10600000000000000</t>
  </si>
  <si>
    <t>10601000000000110</t>
  </si>
  <si>
    <t>10601030100000110</t>
  </si>
  <si>
    <t>10601030101000110</t>
  </si>
  <si>
    <t>10601030102100110</t>
  </si>
  <si>
    <t>10606000000000110</t>
  </si>
  <si>
    <t>10606030000000110</t>
  </si>
  <si>
    <t>10606033100000110</t>
  </si>
  <si>
    <t>10606033101000110</t>
  </si>
  <si>
    <t>10606033102100110</t>
  </si>
  <si>
    <t>10606040000000110</t>
  </si>
  <si>
    <t>10606043100000110</t>
  </si>
  <si>
    <t>10606043101000110</t>
  </si>
  <si>
    <t>10606043102100110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</si>
  <si>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</si>
  <si>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</si>
  <si>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</si>
  <si>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</si>
  <si>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</si>
  <si>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</si>
  <si>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</si>
  <si>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</si>
  <si>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11105035100000120</t>
  </si>
  <si>
    <t>11600000000000000</t>
  </si>
  <si>
    <t>11633000000000140</t>
  </si>
  <si>
    <t>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</si>
  <si>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</si>
  <si>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11633050106000140</t>
  </si>
  <si>
    <t>от 30.05.2018 №1</t>
  </si>
  <si>
    <t>Ковылкинского муниципального района за 2017 год</t>
  </si>
  <si>
    <t>30.05.2018 №1</t>
  </si>
  <si>
    <t xml:space="preserve">к отчету об исполнении бюджета </t>
  </si>
  <si>
    <t>Приложение 4</t>
  </si>
  <si>
    <t>ИСПОЛНЕНО (в тыс.руб.)</t>
  </si>
  <si>
    <t>Источники внутреннего финансирования дефицита  бюджета Новомамангинского сельского поселения Ковылкинского муниципального района на 2017 год</t>
  </si>
  <si>
    <t>Отчет
об исполнении бюджета Новомамангинского сельского поселения Ковылкинского муниципального района за 2017 год</t>
  </si>
  <si>
    <t xml:space="preserve">бюджета Новомамангинского сельского </t>
  </si>
  <si>
    <t>Доходы
бюджета Новомамангинского сельсского поселения  Ковылкинского муниципального района за 2017 год по кодам классификации доходов бюджетов</t>
  </si>
  <si>
    <t>Расходы
бюджета Новомамангинского сельского поселения Ковылкинского муниципального района за 2017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</si>
  <si>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 xml:space="preserve">ВЕДОМСТВЕННАЯ СТРУКТУРА РАСХОДОВ БЮДЖЕТА НОВОМАМАНГИНСКОГО СЕЛЬСКОГО ПОСЕЛЕНИЯ КОВЫЛКИНСКОГО МУНИЦИПАЛЬНОГО РАЙОНА РЕСПУБЛИКИ МОРДОВИЯ НА 2017 год        </t>
  </si>
  <si>
    <t>Новомамангинского сельского поселения</t>
  </si>
  <si>
    <t>Бюджета Новомамангинского сельского поселения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</si>
</sst>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0.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00"/>
    <numFmt numFmtId="189" formatCode="#,##0.0000_р_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#,##0.0000"/>
    <numFmt numFmtId="196" formatCode="#,##0.00000"/>
    <numFmt numFmtId="197" formatCode="#,##0.000000"/>
    <numFmt numFmtId="198" formatCode="0_)"/>
    <numFmt numFmtId="199" formatCode="0.0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00000"/>
    <numFmt numFmtId="205" formatCode="#,##0.00000000"/>
    <numFmt numFmtId="206" formatCode="_-* #,##0.0_р_._-;\-* #,##0.0_р_._-;_-* &quot;-&quot;?_р_._-;_-@_-"/>
    <numFmt numFmtId="207" formatCode="[$-FC19]d\ mmmm\ yyyy\ &quot;г.&quot;"/>
    <numFmt numFmtId="208" formatCode="_-* #,##0.000_р_._-;\-* #,##0.000_р_._-;_-* &quot;-&quot;??_р_._-;_-@_-"/>
    <numFmt numFmtId="209" formatCode="#,##0.0_р_."/>
    <numFmt numFmtId="210" formatCode="0000"/>
  </numFmts>
  <fonts count="45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name val="Arial Cyr"/>
      <family val="0"/>
    </font>
    <font>
      <b/>
      <sz val="1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0" borderId="1">
      <alignment horizontal="left" wrapText="1" indent="1"/>
      <protection/>
    </xf>
    <xf numFmtId="49" fontId="33" fillId="0" borderId="2">
      <alignment horizontal="center" shrinkToFit="1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3" applyNumberFormat="0" applyAlignment="0" applyProtection="0"/>
    <xf numFmtId="0" fontId="16" fillId="20" borderId="4" applyNumberFormat="0" applyAlignment="0" applyProtection="0"/>
    <xf numFmtId="0" fontId="17" fillId="20" borderId="3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2" fillId="24" borderId="0" xfId="0" applyNumberFormat="1" applyFont="1" applyFill="1" applyAlignment="1" applyProtection="1">
      <alignment horizontal="right" vertical="top" wrapText="1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2" fontId="30" fillId="0" borderId="0" xfId="0" applyNumberFormat="1" applyFont="1" applyAlignment="1" applyProtection="1">
      <alignment/>
      <protection locked="0"/>
    </xf>
    <xf numFmtId="2" fontId="30" fillId="0" borderId="0" xfId="0" applyNumberFormat="1" applyFont="1" applyAlignment="1" applyProtection="1">
      <alignment horizontal="center"/>
      <protection locked="0"/>
    </xf>
    <xf numFmtId="2" fontId="30" fillId="0" borderId="0" xfId="0" applyNumberFormat="1" applyFont="1" applyFill="1" applyAlignment="1" applyProtection="1">
      <alignment/>
      <protection locked="0"/>
    </xf>
    <xf numFmtId="2" fontId="30" fillId="24" borderId="0" xfId="0" applyNumberFormat="1" applyFont="1" applyFill="1" applyAlignment="1" applyProtection="1">
      <alignment vertical="top" wrapText="1"/>
      <protection locked="0"/>
    </xf>
    <xf numFmtId="2" fontId="30" fillId="24" borderId="0" xfId="0" applyNumberFormat="1" applyFont="1" applyFill="1" applyAlignment="1" applyProtection="1">
      <alignment horizontal="center"/>
      <protection locked="0"/>
    </xf>
    <xf numFmtId="2" fontId="30" fillId="24" borderId="0" xfId="0" applyNumberFormat="1" applyFont="1" applyFill="1" applyAlignment="1" applyProtection="1">
      <alignment/>
      <protection locked="0"/>
    </xf>
    <xf numFmtId="2" fontId="30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35" fillId="24" borderId="12" xfId="0" applyNumberFormat="1" applyFont="1" applyFill="1" applyBorder="1" applyAlignment="1" applyProtection="1">
      <alignment horizontal="left" wrapText="1"/>
      <protection locked="0"/>
    </xf>
    <xf numFmtId="49" fontId="36" fillId="24" borderId="13" xfId="0" applyNumberFormat="1" applyFont="1" applyFill="1" applyBorder="1" applyAlignment="1" applyProtection="1">
      <alignment horizontal="left" wrapText="1"/>
      <protection locked="0"/>
    </xf>
    <xf numFmtId="49" fontId="35" fillId="0" borderId="13" xfId="0" applyNumberFormat="1" applyFont="1" applyFill="1" applyBorder="1" applyAlignment="1" applyProtection="1">
      <alignment/>
      <protection locked="0"/>
    </xf>
    <xf numFmtId="182" fontId="36" fillId="0" borderId="13" xfId="0" applyNumberFormat="1" applyFont="1" applyFill="1" applyBorder="1" applyAlignment="1" applyProtection="1">
      <alignment horizontal="right"/>
      <protection locked="0"/>
    </xf>
    <xf numFmtId="2" fontId="34" fillId="0" borderId="0" xfId="0" applyNumberFormat="1" applyFont="1" applyFill="1" applyAlignment="1" applyProtection="1">
      <alignment horizontal="center" vertical="top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20" borderId="15" xfId="0" applyNumberFormat="1" applyFont="1" applyFill="1" applyBorder="1" applyAlignment="1" applyProtection="1">
      <alignment horizontal="left" wrapText="1"/>
      <protection locked="0"/>
    </xf>
    <xf numFmtId="49" fontId="36" fillId="20" borderId="16" xfId="0" applyNumberFormat="1" applyFont="1" applyFill="1" applyBorder="1" applyAlignment="1" applyProtection="1">
      <alignment horizontal="left" wrapText="1"/>
      <protection locked="0"/>
    </xf>
    <xf numFmtId="49" fontId="35" fillId="20" borderId="16" xfId="0" applyNumberFormat="1" applyFont="1" applyFill="1" applyBorder="1" applyAlignment="1" applyProtection="1">
      <alignment/>
      <protection locked="0"/>
    </xf>
    <xf numFmtId="182" fontId="38" fillId="20" borderId="13" xfId="0" applyNumberFormat="1" applyFont="1" applyFill="1" applyBorder="1" applyAlignment="1" applyProtection="1">
      <alignment horizontal="right"/>
      <protection locked="0"/>
    </xf>
    <xf numFmtId="182" fontId="38" fillId="20" borderId="16" xfId="0" applyNumberFormat="1" applyFont="1" applyFill="1" applyBorder="1" applyAlignment="1" applyProtection="1">
      <alignment horizontal="right"/>
      <protection locked="0"/>
    </xf>
    <xf numFmtId="0" fontId="37" fillId="20" borderId="12" xfId="0" applyNumberFormat="1" applyFont="1" applyFill="1" applyBorder="1" applyAlignment="1" applyProtection="1">
      <alignment horizontal="left" wrapText="1"/>
      <protection locked="0"/>
    </xf>
    <xf numFmtId="49" fontId="36" fillId="20" borderId="13" xfId="0" applyNumberFormat="1" applyFont="1" applyFill="1" applyBorder="1" applyAlignment="1" applyProtection="1">
      <alignment horizontal="left" wrapText="1"/>
      <protection locked="0"/>
    </xf>
    <xf numFmtId="49" fontId="35" fillId="20" borderId="13" xfId="0" applyNumberFormat="1" applyFont="1" applyFill="1" applyBorder="1" applyAlignment="1" applyProtection="1">
      <alignment/>
      <protection locked="0"/>
    </xf>
    <xf numFmtId="49" fontId="38" fillId="20" borderId="13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7" fillId="20" borderId="13" xfId="0" applyNumberFormat="1" applyFont="1" applyFill="1" applyBorder="1" applyAlignment="1" applyProtection="1">
      <alignment/>
      <protection locked="0"/>
    </xf>
    <xf numFmtId="182" fontId="37" fillId="20" borderId="13" xfId="0" applyNumberFormat="1" applyFont="1" applyFill="1" applyBorder="1" applyAlignment="1" applyProtection="1">
      <alignment horizontal="right"/>
      <protection locked="0"/>
    </xf>
    <xf numFmtId="182" fontId="37" fillId="20" borderId="16" xfId="0" applyNumberFormat="1" applyFont="1" applyFill="1" applyBorder="1" applyAlignment="1" applyProtection="1">
      <alignment horizontal="right"/>
      <protection locked="0"/>
    </xf>
    <xf numFmtId="182" fontId="35" fillId="0" borderId="13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181" fontId="7" fillId="0" borderId="13" xfId="0" applyNumberFormat="1" applyFont="1" applyBorder="1" applyAlignment="1" applyProtection="1">
      <alignment/>
      <protection locked="0"/>
    </xf>
    <xf numFmtId="182" fontId="32" fillId="0" borderId="1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82" fontId="32" fillId="0" borderId="17" xfId="0" applyNumberFormat="1" applyFont="1" applyFill="1" applyBorder="1" applyAlignment="1" applyProtection="1">
      <alignment horizontal="right"/>
      <protection locked="0"/>
    </xf>
    <xf numFmtId="182" fontId="32" fillId="0" borderId="18" xfId="0" applyNumberFormat="1" applyFont="1" applyBorder="1" applyAlignment="1" applyProtection="1">
      <alignment/>
      <protection locked="0"/>
    </xf>
    <xf numFmtId="182" fontId="32" fillId="0" borderId="13" xfId="0" applyNumberFormat="1" applyFont="1" applyFill="1" applyBorder="1" applyAlignment="1" applyProtection="1">
      <alignment/>
      <protection locked="0"/>
    </xf>
    <xf numFmtId="183" fontId="7" fillId="0" borderId="13" xfId="0" applyNumberFormat="1" applyFont="1" applyBorder="1" applyAlignment="1" applyProtection="1">
      <alignment/>
      <protection locked="0"/>
    </xf>
    <xf numFmtId="49" fontId="32" fillId="20" borderId="19" xfId="0" applyNumberFormat="1" applyFont="1" applyFill="1" applyBorder="1" applyAlignment="1" applyProtection="1">
      <alignment horizontal="left" wrapText="1"/>
      <protection locked="0"/>
    </xf>
    <xf numFmtId="49" fontId="31" fillId="20" borderId="13" xfId="0" applyNumberFormat="1" applyFont="1" applyFill="1" applyBorder="1" applyAlignment="1" applyProtection="1">
      <alignment horizontal="left" wrapText="1"/>
      <protection locked="0"/>
    </xf>
    <xf numFmtId="0" fontId="31" fillId="20" borderId="13" xfId="0" applyNumberFormat="1" applyFont="1" applyFill="1" applyBorder="1" applyAlignment="1" applyProtection="1">
      <alignment horizontal="left" wrapText="1"/>
      <protection locked="0"/>
    </xf>
    <xf numFmtId="49" fontId="32" fillId="0" borderId="19" xfId="0" applyNumberFormat="1" applyFont="1" applyFill="1" applyBorder="1" applyAlignment="1" applyProtection="1">
      <alignment horizontal="left" wrapText="1"/>
      <protection locked="0"/>
    </xf>
    <xf numFmtId="0" fontId="31" fillId="0" borderId="13" xfId="0" applyNumberFormat="1" applyFont="1" applyFill="1" applyBorder="1" applyAlignment="1" applyProtection="1">
      <alignment horizontal="left" wrapText="1"/>
      <protection locked="0"/>
    </xf>
    <xf numFmtId="49" fontId="31" fillId="0" borderId="13" xfId="0" applyNumberFormat="1" applyFont="1" applyFill="1" applyBorder="1" applyAlignment="1" applyProtection="1">
      <alignment horizontal="left" wrapText="1"/>
      <protection locked="0"/>
    </xf>
    <xf numFmtId="49" fontId="32" fillId="0" borderId="20" xfId="0" applyNumberFormat="1" applyFont="1" applyFill="1" applyBorder="1" applyAlignment="1" applyProtection="1">
      <alignment horizontal="left" wrapText="1"/>
      <protection locked="0"/>
    </xf>
    <xf numFmtId="49" fontId="31" fillId="0" borderId="18" xfId="0" applyNumberFormat="1" applyFont="1" applyFill="1" applyBorder="1" applyAlignment="1" applyProtection="1">
      <alignment horizontal="left" wrapText="1"/>
      <protection locked="0"/>
    </xf>
    <xf numFmtId="181" fontId="7" fillId="20" borderId="13" xfId="0" applyNumberFormat="1" applyFont="1" applyFill="1" applyBorder="1" applyAlignment="1" applyProtection="1">
      <alignment/>
      <protection/>
    </xf>
    <xf numFmtId="182" fontId="32" fillId="20" borderId="17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Border="1" applyAlignment="1" applyProtection="1">
      <alignment/>
      <protection/>
    </xf>
    <xf numFmtId="182" fontId="32" fillId="0" borderId="17" xfId="0" applyNumberFormat="1" applyFont="1" applyFill="1" applyBorder="1" applyAlignment="1" applyProtection="1">
      <alignment horizontal="right"/>
      <protection/>
    </xf>
    <xf numFmtId="182" fontId="32" fillId="20" borderId="13" xfId="0" applyNumberFormat="1" applyFont="1" applyFill="1" applyBorder="1" applyAlignment="1" applyProtection="1">
      <alignment/>
      <protection/>
    </xf>
    <xf numFmtId="182" fontId="32" fillId="0" borderId="13" xfId="0" applyNumberFormat="1" applyFont="1" applyFill="1" applyBorder="1" applyAlignment="1" applyProtection="1">
      <alignment/>
      <protection/>
    </xf>
    <xf numFmtId="182" fontId="32" fillId="0" borderId="13" xfId="0" applyNumberFormat="1" applyFont="1" applyBorder="1" applyAlignment="1" applyProtection="1">
      <alignment/>
      <protection/>
    </xf>
    <xf numFmtId="182" fontId="32" fillId="0" borderId="21" xfId="0" applyNumberFormat="1" applyFont="1" applyFill="1" applyBorder="1" applyAlignment="1" applyProtection="1">
      <alignment horizontal="right"/>
      <protection/>
    </xf>
    <xf numFmtId="0" fontId="35" fillId="24" borderId="22" xfId="0" applyNumberFormat="1" applyFont="1" applyFill="1" applyBorder="1" applyAlignment="1" applyProtection="1">
      <alignment horizontal="left" wrapText="1"/>
      <protection locked="0"/>
    </xf>
    <xf numFmtId="49" fontId="36" fillId="24" borderId="23" xfId="0" applyNumberFormat="1" applyFont="1" applyFill="1" applyBorder="1" applyAlignment="1" applyProtection="1">
      <alignment horizontal="left" wrapText="1"/>
      <protection locked="0"/>
    </xf>
    <xf numFmtId="49" fontId="35" fillId="0" borderId="23" xfId="0" applyNumberFormat="1" applyFont="1" applyFill="1" applyBorder="1" applyAlignment="1" applyProtection="1">
      <alignment/>
      <protection locked="0"/>
    </xf>
    <xf numFmtId="182" fontId="36" fillId="0" borderId="23" xfId="0" applyNumberFormat="1" applyFont="1" applyFill="1" applyBorder="1" applyAlignment="1" applyProtection="1">
      <alignment horizontal="right"/>
      <protection locked="0"/>
    </xf>
    <xf numFmtId="0" fontId="35" fillId="24" borderId="24" xfId="0" applyNumberFormat="1" applyFont="1" applyFill="1" applyBorder="1" applyAlignment="1" applyProtection="1">
      <alignment horizontal="left" wrapText="1"/>
      <protection locked="0"/>
    </xf>
    <xf numFmtId="49" fontId="36" fillId="24" borderId="25" xfId="0" applyNumberFormat="1" applyFont="1" applyFill="1" applyBorder="1" applyAlignment="1" applyProtection="1">
      <alignment horizontal="left" wrapText="1"/>
      <protection locked="0"/>
    </xf>
    <xf numFmtId="49" fontId="35" fillId="0" borderId="25" xfId="0" applyNumberFormat="1" applyFont="1" applyFill="1" applyBorder="1" applyAlignment="1" applyProtection="1">
      <alignment/>
      <protection locked="0"/>
    </xf>
    <xf numFmtId="182" fontId="36" fillId="0" borderId="25" xfId="0" applyNumberFormat="1" applyFont="1" applyFill="1" applyBorder="1" applyAlignment="1" applyProtection="1">
      <alignment horizontal="right"/>
      <protection locked="0"/>
    </xf>
    <xf numFmtId="0" fontId="35" fillId="24" borderId="15" xfId="0" applyNumberFormat="1" applyFont="1" applyFill="1" applyBorder="1" applyAlignment="1" applyProtection="1">
      <alignment horizontal="left" wrapText="1"/>
      <protection locked="0"/>
    </xf>
    <xf numFmtId="49" fontId="36" fillId="24" borderId="16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/>
      <protection locked="0"/>
    </xf>
    <xf numFmtId="182" fontId="36" fillId="0" borderId="16" xfId="0" applyNumberFormat="1" applyFont="1" applyFill="1" applyBorder="1" applyAlignment="1" applyProtection="1">
      <alignment horizontal="right"/>
      <protection locked="0"/>
    </xf>
    <xf numFmtId="0" fontId="37" fillId="20" borderId="26" xfId="0" applyNumberFormat="1" applyFont="1" applyFill="1" applyBorder="1" applyAlignment="1" applyProtection="1">
      <alignment horizontal="left" wrapText="1"/>
      <protection locked="0"/>
    </xf>
    <xf numFmtId="182" fontId="38" fillId="20" borderId="27" xfId="0" applyNumberFormat="1" applyFont="1" applyFill="1" applyBorder="1" applyAlignment="1" applyProtection="1">
      <alignment horizontal="right"/>
      <protection locked="0"/>
    </xf>
    <xf numFmtId="0" fontId="37" fillId="20" borderId="19" xfId="0" applyNumberFormat="1" applyFont="1" applyFill="1" applyBorder="1" applyAlignment="1" applyProtection="1">
      <alignment horizontal="left" wrapText="1"/>
      <protection locked="0"/>
    </xf>
    <xf numFmtId="182" fontId="38" fillId="20" borderId="17" xfId="0" applyNumberFormat="1" applyFont="1" applyFill="1" applyBorder="1" applyAlignment="1" applyProtection="1">
      <alignment horizontal="right"/>
      <protection locked="0"/>
    </xf>
    <xf numFmtId="0" fontId="35" fillId="24" borderId="19" xfId="0" applyNumberFormat="1" applyFont="1" applyFill="1" applyBorder="1" applyAlignment="1" applyProtection="1">
      <alignment horizontal="left" wrapText="1"/>
      <protection locked="0"/>
    </xf>
    <xf numFmtId="182" fontId="36" fillId="0" borderId="17" xfId="0" applyNumberFormat="1" applyFont="1" applyFill="1" applyBorder="1" applyAlignment="1" applyProtection="1">
      <alignment horizontal="right"/>
      <protection locked="0"/>
    </xf>
    <xf numFmtId="0" fontId="35" fillId="24" borderId="20" xfId="0" applyNumberFormat="1" applyFont="1" applyFill="1" applyBorder="1" applyAlignment="1" applyProtection="1">
      <alignment horizontal="left" wrapText="1"/>
      <protection locked="0"/>
    </xf>
    <xf numFmtId="49" fontId="36" fillId="24" borderId="18" xfId="0" applyNumberFormat="1" applyFont="1" applyFill="1" applyBorder="1" applyAlignment="1" applyProtection="1">
      <alignment horizontal="left" wrapText="1"/>
      <protection locked="0"/>
    </xf>
    <xf numFmtId="49" fontId="35" fillId="0" borderId="18" xfId="0" applyNumberFormat="1" applyFont="1" applyFill="1" applyBorder="1" applyAlignment="1" applyProtection="1">
      <alignment/>
      <protection locked="0"/>
    </xf>
    <xf numFmtId="182" fontId="36" fillId="0" borderId="18" xfId="0" applyNumberFormat="1" applyFont="1" applyFill="1" applyBorder="1" applyAlignment="1" applyProtection="1">
      <alignment horizontal="right"/>
      <protection locked="0"/>
    </xf>
    <xf numFmtId="182" fontId="36" fillId="0" borderId="21" xfId="0" applyNumberFormat="1" applyFont="1" applyFill="1" applyBorder="1" applyAlignment="1" applyProtection="1">
      <alignment horizontal="right"/>
      <protection locked="0"/>
    </xf>
    <xf numFmtId="0" fontId="35" fillId="24" borderId="28" xfId="0" applyNumberFormat="1" applyFont="1" applyFill="1" applyBorder="1" applyAlignment="1" applyProtection="1">
      <alignment horizontal="left" wrapText="1"/>
      <protection locked="0"/>
    </xf>
    <xf numFmtId="49" fontId="36" fillId="24" borderId="29" xfId="0" applyNumberFormat="1" applyFont="1" applyFill="1" applyBorder="1" applyAlignment="1" applyProtection="1">
      <alignment horizontal="left" wrapText="1"/>
      <protection locked="0"/>
    </xf>
    <xf numFmtId="49" fontId="35" fillId="0" borderId="29" xfId="0" applyNumberFormat="1" applyFont="1" applyFill="1" applyBorder="1" applyAlignment="1" applyProtection="1">
      <alignment/>
      <protection locked="0"/>
    </xf>
    <xf numFmtId="182" fontId="36" fillId="0" borderId="29" xfId="0" applyNumberFormat="1" applyFont="1" applyFill="1" applyBorder="1" applyAlignment="1" applyProtection="1">
      <alignment horizontal="right"/>
      <protection locked="0"/>
    </xf>
    <xf numFmtId="182" fontId="36" fillId="0" borderId="30" xfId="0" applyNumberFormat="1" applyFont="1" applyFill="1" applyBorder="1" applyAlignment="1" applyProtection="1">
      <alignment horizontal="right"/>
      <protection locked="0"/>
    </xf>
    <xf numFmtId="0" fontId="35" fillId="24" borderId="31" xfId="0" applyNumberFormat="1" applyFont="1" applyFill="1" applyBorder="1" applyAlignment="1" applyProtection="1">
      <alignment horizontal="left" wrapText="1"/>
      <protection locked="0"/>
    </xf>
    <xf numFmtId="49" fontId="36" fillId="24" borderId="32" xfId="0" applyNumberFormat="1" applyFont="1" applyFill="1" applyBorder="1" applyAlignment="1" applyProtection="1">
      <alignment horizontal="left" wrapText="1"/>
      <protection locked="0"/>
    </xf>
    <xf numFmtId="49" fontId="35" fillId="0" borderId="32" xfId="0" applyNumberFormat="1" applyFont="1" applyFill="1" applyBorder="1" applyAlignment="1" applyProtection="1">
      <alignment/>
      <protection locked="0"/>
    </xf>
    <xf numFmtId="182" fontId="36" fillId="0" borderId="32" xfId="0" applyNumberFormat="1" applyFont="1" applyFill="1" applyBorder="1" applyAlignment="1" applyProtection="1">
      <alignment horizontal="right"/>
      <protection locked="0"/>
    </xf>
    <xf numFmtId="182" fontId="36" fillId="0" borderId="33" xfId="0" applyNumberFormat="1" applyFont="1" applyFill="1" applyBorder="1" applyAlignment="1" applyProtection="1">
      <alignment horizontal="right"/>
      <protection locked="0"/>
    </xf>
    <xf numFmtId="0" fontId="37" fillId="20" borderId="28" xfId="0" applyNumberFormat="1" applyFont="1" applyFill="1" applyBorder="1" applyAlignment="1" applyProtection="1">
      <alignment horizontal="left" wrapText="1"/>
      <protection locked="0"/>
    </xf>
    <xf numFmtId="49" fontId="38" fillId="20" borderId="29" xfId="0" applyNumberFormat="1" applyFont="1" applyFill="1" applyBorder="1" applyAlignment="1" applyProtection="1">
      <alignment horizontal="left" wrapText="1"/>
      <protection locked="0"/>
    </xf>
    <xf numFmtId="49" fontId="36" fillId="20" borderId="29" xfId="0" applyNumberFormat="1" applyFont="1" applyFill="1" applyBorder="1" applyAlignment="1" applyProtection="1">
      <alignment horizontal="left" wrapText="1"/>
      <protection locked="0"/>
    </xf>
    <xf numFmtId="49" fontId="35" fillId="20" borderId="29" xfId="0" applyNumberFormat="1" applyFont="1" applyFill="1" applyBorder="1" applyAlignment="1" applyProtection="1">
      <alignment/>
      <protection locked="0"/>
    </xf>
    <xf numFmtId="182" fontId="38" fillId="20" borderId="29" xfId="0" applyNumberFormat="1" applyFont="1" applyFill="1" applyBorder="1" applyAlignment="1" applyProtection="1">
      <alignment horizontal="right"/>
      <protection locked="0"/>
    </xf>
    <xf numFmtId="182" fontId="38" fillId="2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35" fillId="24" borderId="13" xfId="0" applyNumberFormat="1" applyFont="1" applyFill="1" applyBorder="1" applyAlignment="1" applyProtection="1">
      <alignment horizontal="left" wrapText="1"/>
      <protection locked="0"/>
    </xf>
    <xf numFmtId="0" fontId="37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29" xfId="0" applyNumberFormat="1" applyFont="1" applyFill="1" applyBorder="1" applyAlignment="1" applyProtection="1">
      <alignment horizontal="center" vertical="center" wrapText="1"/>
      <protection locked="0"/>
    </xf>
    <xf numFmtId="182" fontId="43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82" fontId="43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182" fontId="35" fillId="0" borderId="17" xfId="0" applyNumberFormat="1" applyFont="1" applyFill="1" applyBorder="1" applyAlignment="1" applyProtection="1">
      <alignment horizontal="right"/>
      <protection locked="0"/>
    </xf>
    <xf numFmtId="49" fontId="35" fillId="24" borderId="18" xfId="0" applyNumberFormat="1" applyFont="1" applyFill="1" applyBorder="1" applyAlignment="1" applyProtection="1">
      <alignment horizontal="left" wrapText="1"/>
      <protection locked="0"/>
    </xf>
    <xf numFmtId="182" fontId="35" fillId="0" borderId="18" xfId="0" applyNumberFormat="1" applyFont="1" applyFill="1" applyBorder="1" applyAlignment="1" applyProtection="1">
      <alignment horizontal="right"/>
      <protection locked="0"/>
    </xf>
    <xf numFmtId="182" fontId="35" fillId="0" borderId="21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 vertical="center" wrapText="1" shrinkToFit="1"/>
      <protection locked="0"/>
    </xf>
    <xf numFmtId="0" fontId="40" fillId="0" borderId="23" xfId="0" applyFont="1" applyBorder="1" applyAlignment="1" applyProtection="1">
      <alignment horizontal="center" vertical="center" wrapText="1" shrinkToFit="1"/>
      <protection locked="0"/>
    </xf>
    <xf numFmtId="0" fontId="41" fillId="20" borderId="28" xfId="0" applyFont="1" applyFill="1" applyBorder="1" applyAlignment="1" applyProtection="1">
      <alignment horizontal="center" vertical="center"/>
      <protection locked="0"/>
    </xf>
    <xf numFmtId="0" fontId="42" fillId="20" borderId="19" xfId="0" applyFont="1" applyFill="1" applyBorder="1" applyAlignment="1" applyProtection="1">
      <alignment horizontal="center" vertical="center"/>
      <protection locked="0"/>
    </xf>
    <xf numFmtId="0" fontId="41" fillId="20" borderId="29" xfId="0" applyFont="1" applyFill="1" applyBorder="1" applyAlignment="1" applyProtection="1">
      <alignment horizontal="center" vertical="center"/>
      <protection locked="0"/>
    </xf>
    <xf numFmtId="0" fontId="41" fillId="20" borderId="13" xfId="0" applyFont="1" applyFill="1" applyBorder="1" applyAlignment="1" applyProtection="1">
      <alignment horizontal="center" vertical="center"/>
      <protection locked="0"/>
    </xf>
    <xf numFmtId="4" fontId="4" fillId="2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3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40" fillId="24" borderId="0" xfId="0" applyNumberFormat="1" applyFont="1" applyFill="1" applyAlignment="1" applyProtection="1">
      <alignment horizontal="center" vertical="center" wrapText="1"/>
      <protection locked="0"/>
    </xf>
    <xf numFmtId="2" fontId="30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2" fontId="4" fillId="24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dxfs count="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70" zoomScaleNormal="70" zoomScalePageLayoutView="0" workbookViewId="0" topLeftCell="A1">
      <selection activeCell="A8" sqref="A8:E8"/>
    </sheetView>
  </sheetViews>
  <sheetFormatPr defaultColWidth="9.00390625" defaultRowHeight="12.75"/>
  <cols>
    <col min="1" max="1" width="30.25390625" style="22" customWidth="1"/>
    <col min="2" max="2" width="71.375" style="2" customWidth="1"/>
    <col min="3" max="3" width="23.625" style="2" customWidth="1"/>
    <col min="4" max="4" width="18.125" style="2" customWidth="1"/>
    <col min="5" max="5" width="17.75390625" style="2" customWidth="1"/>
    <col min="6" max="16384" width="9.125" style="2" customWidth="1"/>
  </cols>
  <sheetData>
    <row r="1" spans="1:5" ht="124.5" customHeight="1">
      <c r="A1" s="135" t="s">
        <v>309</v>
      </c>
      <c r="B1" s="135"/>
      <c r="C1" s="135"/>
      <c r="D1" s="135"/>
      <c r="E1" s="135"/>
    </row>
    <row r="2" spans="2:5" ht="18.75">
      <c r="B2" s="23"/>
      <c r="C2" s="42" t="s">
        <v>108</v>
      </c>
      <c r="D2" s="43"/>
      <c r="E2" s="43"/>
    </row>
    <row r="3" spans="1:5" ht="18.75">
      <c r="A3" s="44"/>
      <c r="B3" s="23"/>
      <c r="C3" s="42" t="s">
        <v>186</v>
      </c>
      <c r="D3" s="44"/>
      <c r="E3" s="44"/>
    </row>
    <row r="4" spans="2:5" ht="18.75">
      <c r="B4" s="23"/>
      <c r="C4" s="42" t="s">
        <v>310</v>
      </c>
      <c r="D4" s="43"/>
      <c r="E4" s="43"/>
    </row>
    <row r="5" spans="2:5" ht="18.75">
      <c r="B5" s="12"/>
      <c r="C5" s="42" t="s">
        <v>187</v>
      </c>
      <c r="D5" s="43"/>
      <c r="E5" s="43"/>
    </row>
    <row r="6" spans="2:5" ht="18.75">
      <c r="B6" s="12"/>
      <c r="C6" s="42" t="s">
        <v>188</v>
      </c>
      <c r="D6" s="43"/>
      <c r="E6" s="43"/>
    </row>
    <row r="7" spans="2:5" ht="18.75">
      <c r="B7" s="12"/>
      <c r="C7" s="42" t="s">
        <v>302</v>
      </c>
      <c r="D7" s="12"/>
      <c r="E7" s="12"/>
    </row>
    <row r="8" spans="1:5" ht="94.5" customHeight="1">
      <c r="A8" s="136" t="s">
        <v>311</v>
      </c>
      <c r="B8" s="136"/>
      <c r="C8" s="136"/>
      <c r="D8" s="136"/>
      <c r="E8" s="136"/>
    </row>
    <row r="9" spans="1:5" ht="18">
      <c r="A9" s="55"/>
      <c r="B9" s="55"/>
      <c r="C9" s="55"/>
      <c r="D9" s="55"/>
      <c r="E9" s="55"/>
    </row>
    <row r="10" spans="1:5" ht="18">
      <c r="A10" s="56"/>
      <c r="B10" s="57"/>
      <c r="C10" s="58"/>
      <c r="D10" s="58"/>
      <c r="E10" s="58"/>
    </row>
    <row r="11" spans="1:5" ht="36.75" customHeight="1">
      <c r="A11" s="137" t="s">
        <v>99</v>
      </c>
      <c r="B11" s="139" t="s">
        <v>87</v>
      </c>
      <c r="C11" s="141" t="s">
        <v>189</v>
      </c>
      <c r="D11" s="141" t="s">
        <v>190</v>
      </c>
      <c r="E11" s="143" t="s">
        <v>191</v>
      </c>
    </row>
    <row r="12" spans="1:5" ht="36.75" customHeight="1">
      <c r="A12" s="138"/>
      <c r="B12" s="140"/>
      <c r="C12" s="142"/>
      <c r="D12" s="142"/>
      <c r="E12" s="144" t="s">
        <v>192</v>
      </c>
    </row>
    <row r="13" spans="1:5" ht="18">
      <c r="A13" s="63" t="s">
        <v>264</v>
      </c>
      <c r="B13" s="64" t="s">
        <v>193</v>
      </c>
      <c r="C13" s="71">
        <f>C14+C49</f>
        <v>4479.75</v>
      </c>
      <c r="D13" s="71">
        <f>D14+D49</f>
        <v>4045.0219800000004</v>
      </c>
      <c r="E13" s="72">
        <f aca="true" t="shared" si="0" ref="E13:E73">IF(C13=0,"-",IF(C13&lt;0,"-",IF(D13&lt;0,"-",IF(D13/C13&gt;2,"в "&amp;ROUND(D13/C13,1)&amp;" раза",D13/C13*100))))</f>
        <v>90.29570801942074</v>
      </c>
    </row>
    <row r="14" spans="1:5" ht="18">
      <c r="A14" s="63" t="s">
        <v>265</v>
      </c>
      <c r="B14" s="65" t="s">
        <v>194</v>
      </c>
      <c r="C14" s="71">
        <f>C15+C21+C25+C39+C45</f>
        <v>856.8499999999999</v>
      </c>
      <c r="D14" s="71">
        <f>D15+D21+D25+D39+D45</f>
        <v>919.3219799999999</v>
      </c>
      <c r="E14" s="72">
        <f t="shared" si="0"/>
        <v>107.29088872031278</v>
      </c>
    </row>
    <row r="15" spans="1:5" ht="18">
      <c r="A15" s="63" t="s">
        <v>266</v>
      </c>
      <c r="B15" s="65" t="s">
        <v>198</v>
      </c>
      <c r="C15" s="71">
        <f>C17</f>
        <v>15.5</v>
      </c>
      <c r="D15" s="71">
        <f>D16</f>
        <v>15.96533</v>
      </c>
      <c r="E15" s="72">
        <f t="shared" si="0"/>
        <v>103.00212903225807</v>
      </c>
    </row>
    <row r="16" spans="1:5" ht="18">
      <c r="A16" s="66" t="s">
        <v>267</v>
      </c>
      <c r="B16" s="67" t="s">
        <v>199</v>
      </c>
      <c r="C16" s="73">
        <f>C17</f>
        <v>15.5</v>
      </c>
      <c r="D16" s="73">
        <f>D17</f>
        <v>15.96533</v>
      </c>
      <c r="E16" s="74">
        <f t="shared" si="0"/>
        <v>103.00212903225807</v>
      </c>
    </row>
    <row r="17" spans="1:5" ht="75.75">
      <c r="A17" s="66" t="s">
        <v>200</v>
      </c>
      <c r="B17" s="67" t="s">
        <v>268</v>
      </c>
      <c r="C17" s="73">
        <f>C18+C19+C20</f>
        <v>15.5</v>
      </c>
      <c r="D17" s="73">
        <f>D18+D19+D20</f>
        <v>15.96533</v>
      </c>
      <c r="E17" s="74">
        <f t="shared" si="0"/>
        <v>103.00212903225807</v>
      </c>
    </row>
    <row r="18" spans="1:5" ht="105.75">
      <c r="A18" s="66" t="s">
        <v>202</v>
      </c>
      <c r="B18" s="67" t="s">
        <v>201</v>
      </c>
      <c r="C18" s="53">
        <v>15.35</v>
      </c>
      <c r="D18" s="53">
        <v>15.92702</v>
      </c>
      <c r="E18" s="59">
        <v>100</v>
      </c>
    </row>
    <row r="19" spans="1:5" ht="75.75">
      <c r="A19" s="66" t="s">
        <v>203</v>
      </c>
      <c r="B19" s="67" t="s">
        <v>204</v>
      </c>
      <c r="C19" s="53">
        <v>0.05</v>
      </c>
      <c r="D19" s="53">
        <v>0.02572</v>
      </c>
      <c r="E19" s="74">
        <f t="shared" si="0"/>
        <v>51.44</v>
      </c>
    </row>
    <row r="20" spans="1:5" ht="105.75">
      <c r="A20" s="66" t="s">
        <v>269</v>
      </c>
      <c r="B20" s="67" t="s">
        <v>205</v>
      </c>
      <c r="C20" s="53">
        <v>0.1</v>
      </c>
      <c r="D20" s="62">
        <v>0.01259</v>
      </c>
      <c r="E20" s="74">
        <f t="shared" si="0"/>
        <v>12.589999999999998</v>
      </c>
    </row>
    <row r="21" spans="1:5" ht="18">
      <c r="A21" s="63" t="s">
        <v>270</v>
      </c>
      <c r="B21" s="65" t="s">
        <v>206</v>
      </c>
      <c r="C21" s="71">
        <f aca="true" t="shared" si="1" ref="C21:D23">C22</f>
        <v>0.05</v>
      </c>
      <c r="D21" s="71">
        <f t="shared" si="1"/>
        <v>0.075</v>
      </c>
      <c r="E21" s="72">
        <f t="shared" si="0"/>
        <v>149.99999999999997</v>
      </c>
    </row>
    <row r="22" spans="1:5" ht="18">
      <c r="A22" s="66" t="s">
        <v>271</v>
      </c>
      <c r="B22" s="67" t="s">
        <v>207</v>
      </c>
      <c r="C22" s="73">
        <f t="shared" si="1"/>
        <v>0.05</v>
      </c>
      <c r="D22" s="73">
        <f t="shared" si="1"/>
        <v>0.075</v>
      </c>
      <c r="E22" s="74">
        <f t="shared" si="0"/>
        <v>149.99999999999997</v>
      </c>
    </row>
    <row r="23" spans="1:5" ht="18">
      <c r="A23" s="66" t="s">
        <v>272</v>
      </c>
      <c r="B23" s="67" t="s">
        <v>207</v>
      </c>
      <c r="C23" s="73">
        <f t="shared" si="1"/>
        <v>0.05</v>
      </c>
      <c r="D23" s="73">
        <f t="shared" si="1"/>
        <v>0.075</v>
      </c>
      <c r="E23" s="74">
        <f t="shared" si="0"/>
        <v>149.99999999999997</v>
      </c>
    </row>
    <row r="24" spans="1:5" ht="45.75">
      <c r="A24" s="66" t="s">
        <v>273</v>
      </c>
      <c r="B24" s="67" t="s">
        <v>208</v>
      </c>
      <c r="C24" s="53">
        <v>0.05</v>
      </c>
      <c r="D24" s="53">
        <v>0.075</v>
      </c>
      <c r="E24" s="74">
        <f t="shared" si="0"/>
        <v>149.99999999999997</v>
      </c>
    </row>
    <row r="25" spans="1:5" ht="18">
      <c r="A25" s="63" t="s">
        <v>274</v>
      </c>
      <c r="B25" s="65" t="s">
        <v>209</v>
      </c>
      <c r="C25" s="71">
        <f>C26+C30</f>
        <v>685.5999999999999</v>
      </c>
      <c r="D25" s="71">
        <f>D26+D30</f>
        <v>624.00425</v>
      </c>
      <c r="E25" s="72">
        <f t="shared" si="0"/>
        <v>91.01578908984831</v>
      </c>
    </row>
    <row r="26" spans="1:5" ht="18">
      <c r="A26" s="66" t="s">
        <v>275</v>
      </c>
      <c r="B26" s="67" t="s">
        <v>210</v>
      </c>
      <c r="C26" s="73">
        <f>C27</f>
        <v>164.2</v>
      </c>
      <c r="D26" s="73">
        <f>D27</f>
        <v>31.56283</v>
      </c>
      <c r="E26" s="74">
        <f t="shared" si="0"/>
        <v>19.22218635809988</v>
      </c>
    </row>
    <row r="27" spans="1:5" ht="45.75">
      <c r="A27" s="66" t="s">
        <v>276</v>
      </c>
      <c r="B27" s="67" t="s">
        <v>211</v>
      </c>
      <c r="C27" s="73">
        <f>C28+C29</f>
        <v>164.2</v>
      </c>
      <c r="D27" s="73">
        <f>D28+D29</f>
        <v>31.56283</v>
      </c>
      <c r="E27" s="74">
        <f t="shared" si="0"/>
        <v>19.22218635809988</v>
      </c>
    </row>
    <row r="28" spans="1:5" ht="75.75">
      <c r="A28" s="66" t="s">
        <v>277</v>
      </c>
      <c r="B28" s="67" t="s">
        <v>212</v>
      </c>
      <c r="C28" s="53">
        <v>163.5</v>
      </c>
      <c r="D28" s="53">
        <v>30.92959</v>
      </c>
      <c r="E28" s="74">
        <f t="shared" si="0"/>
        <v>18.917180428134557</v>
      </c>
    </row>
    <row r="29" spans="1:5" ht="60.75">
      <c r="A29" s="66" t="s">
        <v>278</v>
      </c>
      <c r="B29" s="67" t="s">
        <v>213</v>
      </c>
      <c r="C29" s="53">
        <v>0.7</v>
      </c>
      <c r="D29" s="53">
        <v>0.63324</v>
      </c>
      <c r="E29" s="74">
        <f t="shared" si="0"/>
        <v>90.46285714285716</v>
      </c>
    </row>
    <row r="30" spans="1:5" ht="18">
      <c r="A30" s="66" t="s">
        <v>279</v>
      </c>
      <c r="B30" s="67" t="s">
        <v>214</v>
      </c>
      <c r="C30" s="73">
        <f>C31+C35</f>
        <v>521.4</v>
      </c>
      <c r="D30" s="73">
        <f>D31+D35</f>
        <v>592.44142</v>
      </c>
      <c r="E30" s="74">
        <f t="shared" si="0"/>
        <v>113.62512850019179</v>
      </c>
    </row>
    <row r="31" spans="1:5" ht="18">
      <c r="A31" s="66" t="s">
        <v>280</v>
      </c>
      <c r="B31" s="67" t="s">
        <v>215</v>
      </c>
      <c r="C31" s="73">
        <f>C32</f>
        <v>348.8</v>
      </c>
      <c r="D31" s="73">
        <f>D32</f>
        <v>422.89449</v>
      </c>
      <c r="E31" s="74">
        <f t="shared" si="0"/>
        <v>121.242686353211</v>
      </c>
    </row>
    <row r="32" spans="1:5" ht="30.75">
      <c r="A32" s="66" t="s">
        <v>281</v>
      </c>
      <c r="B32" s="67" t="s">
        <v>216</v>
      </c>
      <c r="C32" s="73">
        <f>C33+C34</f>
        <v>348.8</v>
      </c>
      <c r="D32" s="73">
        <f>D33+D34</f>
        <v>422.89449</v>
      </c>
      <c r="E32" s="74">
        <f t="shared" si="0"/>
        <v>121.242686353211</v>
      </c>
    </row>
    <row r="33" spans="1:5" ht="60.75">
      <c r="A33" s="66" t="s">
        <v>282</v>
      </c>
      <c r="B33" s="67" t="s">
        <v>217</v>
      </c>
      <c r="C33" s="53">
        <v>347.8</v>
      </c>
      <c r="D33" s="53">
        <v>422.029</v>
      </c>
      <c r="E33" s="74">
        <f t="shared" si="0"/>
        <v>121.3424381828637</v>
      </c>
    </row>
    <row r="34" spans="1:5" ht="45.75">
      <c r="A34" s="66" t="s">
        <v>283</v>
      </c>
      <c r="B34" s="67" t="s">
        <v>218</v>
      </c>
      <c r="C34" s="53">
        <v>1</v>
      </c>
      <c r="D34" s="53">
        <v>0.86549</v>
      </c>
      <c r="E34" s="74">
        <f t="shared" si="0"/>
        <v>86.54899999999999</v>
      </c>
    </row>
    <row r="35" spans="1:5" ht="18">
      <c r="A35" s="66" t="s">
        <v>284</v>
      </c>
      <c r="B35" s="67" t="s">
        <v>219</v>
      </c>
      <c r="C35" s="73">
        <f>C36</f>
        <v>172.6</v>
      </c>
      <c r="D35" s="73">
        <f>D36</f>
        <v>169.54693</v>
      </c>
      <c r="E35" s="74">
        <f t="shared" si="0"/>
        <v>98.23112977983777</v>
      </c>
    </row>
    <row r="36" spans="1:5" ht="30.75">
      <c r="A36" s="66" t="s">
        <v>285</v>
      </c>
      <c r="B36" s="67" t="s">
        <v>220</v>
      </c>
      <c r="C36" s="73">
        <f>C37+C38</f>
        <v>172.6</v>
      </c>
      <c r="D36" s="73">
        <f>D37+D38</f>
        <v>169.54693</v>
      </c>
      <c r="E36" s="74">
        <f t="shared" si="0"/>
        <v>98.23112977983777</v>
      </c>
    </row>
    <row r="37" spans="1:5" ht="60.75">
      <c r="A37" s="66" t="s">
        <v>286</v>
      </c>
      <c r="B37" s="67" t="s">
        <v>221</v>
      </c>
      <c r="C37" s="53">
        <v>165</v>
      </c>
      <c r="D37" s="53">
        <v>161.93019</v>
      </c>
      <c r="E37" s="74">
        <f t="shared" si="0"/>
        <v>98.13950909090909</v>
      </c>
    </row>
    <row r="38" spans="1:5" ht="45.75">
      <c r="A38" s="66" t="s">
        <v>287</v>
      </c>
      <c r="B38" s="67" t="s">
        <v>222</v>
      </c>
      <c r="C38" s="53">
        <v>7.6</v>
      </c>
      <c r="D38" s="53">
        <v>7.61674</v>
      </c>
      <c r="E38" s="74">
        <f t="shared" si="0"/>
        <v>100.22026315789473</v>
      </c>
    </row>
    <row r="39" spans="1:5" ht="45.75">
      <c r="A39" s="63" t="s">
        <v>288</v>
      </c>
      <c r="B39" s="65" t="s">
        <v>223</v>
      </c>
      <c r="C39" s="71">
        <f>C40</f>
        <v>135.7</v>
      </c>
      <c r="D39" s="71">
        <f>D40</f>
        <v>229.27739999999997</v>
      </c>
      <c r="E39" s="72">
        <f t="shared" si="0"/>
        <v>168.95902726602802</v>
      </c>
    </row>
    <row r="40" spans="1:5" ht="90.75">
      <c r="A40" s="66" t="s">
        <v>290</v>
      </c>
      <c r="B40" s="67" t="s">
        <v>289</v>
      </c>
      <c r="C40" s="73">
        <f>C41+C43</f>
        <v>135.7</v>
      </c>
      <c r="D40" s="73">
        <f>D41+D43</f>
        <v>229.27739999999997</v>
      </c>
      <c r="E40" s="74">
        <f t="shared" si="0"/>
        <v>168.95902726602802</v>
      </c>
    </row>
    <row r="41" spans="1:5" ht="75.75">
      <c r="A41" s="66" t="s">
        <v>292</v>
      </c>
      <c r="B41" s="67" t="s">
        <v>291</v>
      </c>
      <c r="C41" s="73">
        <f>C42</f>
        <v>131.1</v>
      </c>
      <c r="D41" s="73">
        <f>D42</f>
        <v>224.69183999999998</v>
      </c>
      <c r="E41" s="74">
        <f t="shared" si="0"/>
        <v>171.38965675057207</v>
      </c>
    </row>
    <row r="42" spans="1:5" ht="75.75">
      <c r="A42" s="66" t="s">
        <v>293</v>
      </c>
      <c r="B42" s="67" t="s">
        <v>224</v>
      </c>
      <c r="C42" s="53">
        <v>131.1</v>
      </c>
      <c r="D42" s="53">
        <v>224.69183999999998</v>
      </c>
      <c r="E42" s="74">
        <f t="shared" si="0"/>
        <v>171.38965675057207</v>
      </c>
    </row>
    <row r="43" spans="1:5" ht="75.75">
      <c r="A43" s="66" t="s">
        <v>295</v>
      </c>
      <c r="B43" s="67" t="s">
        <v>294</v>
      </c>
      <c r="C43" s="53">
        <v>4.6</v>
      </c>
      <c r="D43" s="53">
        <v>4.58556</v>
      </c>
      <c r="E43" s="74">
        <f t="shared" si="0"/>
        <v>99.68608695652175</v>
      </c>
    </row>
    <row r="44" spans="1:5" ht="75.75" hidden="1">
      <c r="A44" s="66" t="s">
        <v>296</v>
      </c>
      <c r="B44" s="67" t="s">
        <v>115</v>
      </c>
      <c r="C44" s="53">
        <v>4.6</v>
      </c>
      <c r="D44" s="53">
        <v>4.58556</v>
      </c>
      <c r="E44" s="59"/>
    </row>
    <row r="45" spans="1:5" ht="18">
      <c r="A45" s="63" t="s">
        <v>297</v>
      </c>
      <c r="B45" s="65" t="s">
        <v>195</v>
      </c>
      <c r="C45" s="71">
        <f aca="true" t="shared" si="2" ref="C45:D47">C46</f>
        <v>20</v>
      </c>
      <c r="D45" s="71">
        <f t="shared" si="2"/>
        <v>50</v>
      </c>
      <c r="E45" s="72" t="str">
        <f t="shared" si="0"/>
        <v>в 2,5 раза</v>
      </c>
    </row>
    <row r="46" spans="1:5" ht="60.75">
      <c r="A46" s="66" t="s">
        <v>298</v>
      </c>
      <c r="B46" s="67" t="s">
        <v>196</v>
      </c>
      <c r="C46" s="73">
        <f t="shared" si="2"/>
        <v>20</v>
      </c>
      <c r="D46" s="73">
        <f t="shared" si="2"/>
        <v>50</v>
      </c>
      <c r="E46" s="74" t="str">
        <f t="shared" si="0"/>
        <v>в 2,5 раза</v>
      </c>
    </row>
    <row r="47" spans="1:5" ht="60.75">
      <c r="A47" s="66" t="s">
        <v>299</v>
      </c>
      <c r="B47" s="67" t="s">
        <v>197</v>
      </c>
      <c r="C47" s="73">
        <f t="shared" si="2"/>
        <v>20</v>
      </c>
      <c r="D47" s="73">
        <f t="shared" si="2"/>
        <v>50</v>
      </c>
      <c r="E47" s="74" t="str">
        <f t="shared" si="0"/>
        <v>в 2,5 раза</v>
      </c>
    </row>
    <row r="48" spans="1:5" ht="105.75">
      <c r="A48" s="66" t="s">
        <v>301</v>
      </c>
      <c r="B48" s="67" t="s">
        <v>300</v>
      </c>
      <c r="C48" s="53">
        <v>20</v>
      </c>
      <c r="D48" s="53">
        <v>50</v>
      </c>
      <c r="E48" s="74" t="str">
        <f t="shared" si="0"/>
        <v>в 2,5 раза</v>
      </c>
    </row>
    <row r="49" spans="1:5" ht="18">
      <c r="A49" s="63" t="s">
        <v>225</v>
      </c>
      <c r="B49" s="64" t="s">
        <v>45</v>
      </c>
      <c r="C49" s="75">
        <f>C50</f>
        <v>3622.9</v>
      </c>
      <c r="D49" s="75">
        <f>D50</f>
        <v>3125.7000000000003</v>
      </c>
      <c r="E49" s="72">
        <f t="shared" si="0"/>
        <v>86.27618758453174</v>
      </c>
    </row>
    <row r="50" spans="1:7" ht="30.75">
      <c r="A50" s="63" t="s">
        <v>226</v>
      </c>
      <c r="B50" s="64" t="s">
        <v>227</v>
      </c>
      <c r="C50" s="75">
        <f>C51+C56+C60+C67</f>
        <v>3622.9</v>
      </c>
      <c r="D50" s="75">
        <f>D51+D56+D60+D67</f>
        <v>3125.7000000000003</v>
      </c>
      <c r="E50" s="72">
        <f t="shared" si="0"/>
        <v>86.27618758453174</v>
      </c>
      <c r="G50" s="51"/>
    </row>
    <row r="51" spans="1:5" ht="18">
      <c r="A51" s="63" t="s">
        <v>228</v>
      </c>
      <c r="B51" s="64" t="s">
        <v>229</v>
      </c>
      <c r="C51" s="75">
        <f>C52</f>
        <v>691.2</v>
      </c>
      <c r="D51" s="75">
        <f>D52</f>
        <v>691.2</v>
      </c>
      <c r="E51" s="72">
        <f t="shared" si="0"/>
        <v>100</v>
      </c>
    </row>
    <row r="52" spans="1:5" ht="18">
      <c r="A52" s="66" t="s">
        <v>230</v>
      </c>
      <c r="B52" s="68" t="s">
        <v>0</v>
      </c>
      <c r="C52" s="76">
        <f>C53</f>
        <v>691.2</v>
      </c>
      <c r="D52" s="76">
        <f>D53</f>
        <v>691.2</v>
      </c>
      <c r="E52" s="74">
        <f t="shared" si="0"/>
        <v>100</v>
      </c>
    </row>
    <row r="53" spans="1:5" ht="30.75">
      <c r="A53" s="66" t="s">
        <v>231</v>
      </c>
      <c r="B53" s="68" t="s">
        <v>232</v>
      </c>
      <c r="C53" s="76">
        <f>C54+C55</f>
        <v>691.2</v>
      </c>
      <c r="D53" s="76">
        <f>D54+D55</f>
        <v>691.2</v>
      </c>
      <c r="E53" s="74">
        <f t="shared" si="0"/>
        <v>100</v>
      </c>
    </row>
    <row r="54" spans="1:5" ht="30.75">
      <c r="A54" s="66" t="s">
        <v>233</v>
      </c>
      <c r="B54" s="68" t="s">
        <v>232</v>
      </c>
      <c r="C54" s="54">
        <v>7</v>
      </c>
      <c r="D54" s="54">
        <v>7</v>
      </c>
      <c r="E54" s="74">
        <f t="shared" si="0"/>
        <v>100</v>
      </c>
    </row>
    <row r="55" spans="1:5" ht="30.75">
      <c r="A55" s="66" t="s">
        <v>234</v>
      </c>
      <c r="B55" s="68" t="s">
        <v>232</v>
      </c>
      <c r="C55" s="54">
        <v>684.2</v>
      </c>
      <c r="D55" s="54">
        <v>684.2</v>
      </c>
      <c r="E55" s="74">
        <f t="shared" si="0"/>
        <v>100</v>
      </c>
    </row>
    <row r="56" spans="1:5" ht="30.75">
      <c r="A56" s="63" t="s">
        <v>235</v>
      </c>
      <c r="B56" s="64" t="s">
        <v>236</v>
      </c>
      <c r="C56" s="75">
        <f aca="true" t="shared" si="3" ref="C56:D58">C57</f>
        <v>2572.8</v>
      </c>
      <c r="D56" s="75">
        <f t="shared" si="3"/>
        <v>2118.8</v>
      </c>
      <c r="E56" s="72">
        <f t="shared" si="0"/>
        <v>82.35385572139303</v>
      </c>
    </row>
    <row r="57" spans="1:5" ht="18">
      <c r="A57" s="66" t="s">
        <v>237</v>
      </c>
      <c r="B57" s="68" t="s">
        <v>238</v>
      </c>
      <c r="C57" s="76">
        <f t="shared" si="3"/>
        <v>2572.8</v>
      </c>
      <c r="D57" s="76">
        <f t="shared" si="3"/>
        <v>2118.8</v>
      </c>
      <c r="E57" s="74">
        <f t="shared" si="0"/>
        <v>82.35385572139303</v>
      </c>
    </row>
    <row r="58" spans="1:5" ht="18">
      <c r="A58" s="66" t="s">
        <v>239</v>
      </c>
      <c r="B58" s="68" t="s">
        <v>116</v>
      </c>
      <c r="C58" s="76">
        <f t="shared" si="3"/>
        <v>2572.8</v>
      </c>
      <c r="D58" s="76">
        <f t="shared" si="3"/>
        <v>2118.8</v>
      </c>
      <c r="E58" s="74">
        <f t="shared" si="0"/>
        <v>82.35385572139303</v>
      </c>
    </row>
    <row r="59" spans="1:5" ht="18">
      <c r="A59" s="66" t="s">
        <v>240</v>
      </c>
      <c r="B59" s="68" t="s">
        <v>116</v>
      </c>
      <c r="C59" s="61">
        <v>2572.8</v>
      </c>
      <c r="D59" s="61">
        <v>2118.8</v>
      </c>
      <c r="E59" s="74">
        <f t="shared" si="0"/>
        <v>82.35385572139303</v>
      </c>
    </row>
    <row r="60" spans="1:5" ht="30.75">
      <c r="A60" s="63" t="s">
        <v>241</v>
      </c>
      <c r="B60" s="64" t="s">
        <v>242</v>
      </c>
      <c r="C60" s="75">
        <f>C61+C64</f>
        <v>58.300000000000004</v>
      </c>
      <c r="D60" s="75">
        <f>D61+D64</f>
        <v>58.300000000000004</v>
      </c>
      <c r="E60" s="72">
        <f t="shared" si="0"/>
        <v>100</v>
      </c>
    </row>
    <row r="61" spans="1:5" ht="30.75">
      <c r="A61" s="66" t="s">
        <v>243</v>
      </c>
      <c r="B61" s="68" t="s">
        <v>244</v>
      </c>
      <c r="C61" s="76">
        <f>C62</f>
        <v>0.1</v>
      </c>
      <c r="D61" s="76">
        <f>D62</f>
        <v>0.1</v>
      </c>
      <c r="E61" s="74">
        <f t="shared" si="0"/>
        <v>100</v>
      </c>
    </row>
    <row r="62" spans="1:5" ht="30.75">
      <c r="A62" s="66" t="s">
        <v>245</v>
      </c>
      <c r="B62" s="68" t="s">
        <v>117</v>
      </c>
      <c r="C62" s="77">
        <f>C63</f>
        <v>0.1</v>
      </c>
      <c r="D62" s="77">
        <f>D63</f>
        <v>0.1</v>
      </c>
      <c r="E62" s="74">
        <f>IF(C62=0,"-",IF(C62&lt;0,"-",IF(D62&lt;0,"-",IF(D62/C62&gt;2,"в "&amp;ROUND(D62/C62,1)&amp;" раза",D62/C62*100))))</f>
        <v>100</v>
      </c>
    </row>
    <row r="63" spans="1:5" ht="30.75">
      <c r="A63" s="66" t="s">
        <v>246</v>
      </c>
      <c r="B63" s="68" t="s">
        <v>117</v>
      </c>
      <c r="C63" s="54">
        <v>0.1</v>
      </c>
      <c r="D63" s="54">
        <v>0.1</v>
      </c>
      <c r="E63" s="74">
        <f t="shared" si="0"/>
        <v>100</v>
      </c>
    </row>
    <row r="64" spans="1:5" ht="30.75">
      <c r="A64" s="66" t="s">
        <v>247</v>
      </c>
      <c r="B64" s="68" t="s">
        <v>248</v>
      </c>
      <c r="C64" s="77">
        <f>C65</f>
        <v>58.2</v>
      </c>
      <c r="D64" s="77">
        <f>D65</f>
        <v>58.2</v>
      </c>
      <c r="E64" s="74">
        <f t="shared" si="0"/>
        <v>100</v>
      </c>
    </row>
    <row r="65" spans="1:5" ht="45.75">
      <c r="A65" s="66" t="s">
        <v>249</v>
      </c>
      <c r="B65" s="68" t="s">
        <v>250</v>
      </c>
      <c r="C65" s="77">
        <f>C66</f>
        <v>58.2</v>
      </c>
      <c r="D65" s="77">
        <f>D66</f>
        <v>58.2</v>
      </c>
      <c r="E65" s="74">
        <f t="shared" si="0"/>
        <v>100</v>
      </c>
    </row>
    <row r="66" spans="1:5" ht="45.75">
      <c r="A66" s="66" t="s">
        <v>251</v>
      </c>
      <c r="B66" s="68" t="s">
        <v>250</v>
      </c>
      <c r="C66" s="54">
        <v>58.2</v>
      </c>
      <c r="D66" s="54">
        <v>58.2</v>
      </c>
      <c r="E66" s="74">
        <f t="shared" si="0"/>
        <v>100</v>
      </c>
    </row>
    <row r="67" spans="1:5" ht="18">
      <c r="A67" s="63" t="s">
        <v>252</v>
      </c>
      <c r="B67" s="64" t="s">
        <v>132</v>
      </c>
      <c r="C67" s="75">
        <f>C68+C71</f>
        <v>300.59999999999997</v>
      </c>
      <c r="D67" s="75">
        <f>D68+D71</f>
        <v>257.4</v>
      </c>
      <c r="E67" s="72">
        <f t="shared" si="0"/>
        <v>85.62874251497006</v>
      </c>
    </row>
    <row r="68" spans="1:5" ht="60.75">
      <c r="A68" s="66" t="s">
        <v>253</v>
      </c>
      <c r="B68" s="68" t="s">
        <v>254</v>
      </c>
      <c r="C68" s="77">
        <f>C69</f>
        <v>274.4</v>
      </c>
      <c r="D68" s="77">
        <f>D69</f>
        <v>231.2</v>
      </c>
      <c r="E68" s="74">
        <f t="shared" si="0"/>
        <v>84.25655976676384</v>
      </c>
    </row>
    <row r="69" spans="1:5" ht="75.75">
      <c r="A69" s="66" t="s">
        <v>255</v>
      </c>
      <c r="B69" s="68" t="s">
        <v>256</v>
      </c>
      <c r="C69" s="77">
        <f>C70</f>
        <v>274.4</v>
      </c>
      <c r="D69" s="77">
        <f>D70</f>
        <v>231.2</v>
      </c>
      <c r="E69" s="74">
        <f t="shared" si="0"/>
        <v>84.25655976676384</v>
      </c>
    </row>
    <row r="70" spans="1:5" ht="75.75">
      <c r="A70" s="66" t="s">
        <v>257</v>
      </c>
      <c r="B70" s="68" t="s">
        <v>256</v>
      </c>
      <c r="C70" s="54">
        <v>274.4</v>
      </c>
      <c r="D70" s="54">
        <v>231.2</v>
      </c>
      <c r="E70" s="74">
        <f t="shared" si="0"/>
        <v>84.25655976676384</v>
      </c>
    </row>
    <row r="71" spans="1:8" ht="18">
      <c r="A71" s="66" t="s">
        <v>258</v>
      </c>
      <c r="B71" s="68" t="s">
        <v>259</v>
      </c>
      <c r="C71" s="77">
        <f>C72</f>
        <v>26.2</v>
      </c>
      <c r="D71" s="77">
        <f>D72</f>
        <v>26.2</v>
      </c>
      <c r="E71" s="74">
        <f t="shared" si="0"/>
        <v>100</v>
      </c>
      <c r="H71" s="52"/>
    </row>
    <row r="72" spans="1:5" ht="30.75">
      <c r="A72" s="66" t="s">
        <v>260</v>
      </c>
      <c r="B72" s="68" t="s">
        <v>118</v>
      </c>
      <c r="C72" s="77">
        <f>C73</f>
        <v>26.2</v>
      </c>
      <c r="D72" s="77">
        <f>D73</f>
        <v>26.2</v>
      </c>
      <c r="E72" s="74">
        <f t="shared" si="0"/>
        <v>100</v>
      </c>
    </row>
    <row r="73" spans="1:5" ht="30.75">
      <c r="A73" s="69" t="s">
        <v>261</v>
      </c>
      <c r="B73" s="70" t="s">
        <v>118</v>
      </c>
      <c r="C73" s="60">
        <v>26.2</v>
      </c>
      <c r="D73" s="60">
        <v>26.2</v>
      </c>
      <c r="E73" s="78">
        <f t="shared" si="0"/>
        <v>100</v>
      </c>
    </row>
  </sheetData>
  <sheetProtection password="CF42" sheet="1" formatCells="0" formatColumns="0" formatRows="0" insertColumns="0" insertRows="0"/>
  <mergeCells count="7">
    <mergeCell ref="A1:E1"/>
    <mergeCell ref="A8:E8"/>
    <mergeCell ref="A11:A12"/>
    <mergeCell ref="B11:B12"/>
    <mergeCell ref="C11:C12"/>
    <mergeCell ref="D11:D12"/>
    <mergeCell ref="E11:E12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showZeros="0" zoomScale="85" zoomScaleNormal="85" zoomScalePageLayoutView="0" workbookViewId="0" topLeftCell="A49">
      <selection activeCell="G5" sqref="G5:K5"/>
    </sheetView>
  </sheetViews>
  <sheetFormatPr defaultColWidth="9.00390625" defaultRowHeight="12.75"/>
  <cols>
    <col min="1" max="1" width="51.75390625" style="15" customWidth="1"/>
    <col min="2" max="2" width="7.00390625" style="15" customWidth="1"/>
    <col min="3" max="3" width="4.625" style="15" bestFit="1" customWidth="1"/>
    <col min="4" max="4" width="3.625" style="15" bestFit="1" customWidth="1"/>
    <col min="5" max="5" width="2.75390625" style="15" bestFit="1" customWidth="1"/>
    <col min="6" max="6" width="3.25390625" style="15" bestFit="1" customWidth="1"/>
    <col min="7" max="7" width="9.25390625" style="11" customWidth="1"/>
    <col min="8" max="8" width="4.375" style="11" bestFit="1" customWidth="1"/>
    <col min="9" max="9" width="16.75390625" style="11" bestFit="1" customWidth="1"/>
    <col min="10" max="10" width="12.375" style="11" bestFit="1" customWidth="1"/>
    <col min="11" max="11" width="18.875" style="11" customWidth="1"/>
    <col min="12" max="16384" width="9.125" style="11" customWidth="1"/>
  </cols>
  <sheetData>
    <row r="1" spans="1:10" ht="18.75">
      <c r="A1" s="13"/>
      <c r="B1" s="12"/>
      <c r="C1" s="12"/>
      <c r="D1" s="13"/>
      <c r="E1" s="13"/>
      <c r="F1" s="12" t="s">
        <v>262</v>
      </c>
      <c r="G1" s="13"/>
      <c r="I1" s="13"/>
      <c r="J1" s="13"/>
    </row>
    <row r="2" spans="1:10" ht="18.75">
      <c r="A2" s="13"/>
      <c r="B2" s="12"/>
      <c r="C2" s="12"/>
      <c r="D2" s="13"/>
      <c r="E2" s="13"/>
      <c r="F2" s="42" t="s">
        <v>186</v>
      </c>
      <c r="G2" s="13"/>
      <c r="I2" s="13"/>
      <c r="J2" s="13"/>
    </row>
    <row r="3" spans="1:10" ht="18.75">
      <c r="A3" s="13"/>
      <c r="B3" s="12"/>
      <c r="C3" s="12"/>
      <c r="D3" s="13"/>
      <c r="E3" s="13"/>
      <c r="F3" s="42" t="s">
        <v>315</v>
      </c>
      <c r="G3" s="13"/>
      <c r="I3" s="13"/>
      <c r="J3" s="13"/>
    </row>
    <row r="4" spans="1:10" ht="18.75">
      <c r="A4" s="13"/>
      <c r="B4" s="12"/>
      <c r="C4" s="12"/>
      <c r="D4" s="6"/>
      <c r="E4" s="6"/>
      <c r="F4" s="42" t="s">
        <v>303</v>
      </c>
      <c r="G4" s="6"/>
      <c r="I4" s="7"/>
      <c r="J4" s="7"/>
    </row>
    <row r="5" spans="1:11" ht="18.75">
      <c r="A5" s="13"/>
      <c r="B5" s="12"/>
      <c r="C5" s="13"/>
      <c r="D5" s="13"/>
      <c r="E5" s="13"/>
      <c r="F5" s="42" t="s">
        <v>263</v>
      </c>
      <c r="G5" s="147" t="s">
        <v>304</v>
      </c>
      <c r="H5" s="148"/>
      <c r="I5" s="148"/>
      <c r="J5" s="148"/>
      <c r="K5" s="148"/>
    </row>
    <row r="6" spans="1:11" ht="25.5" customHeight="1">
      <c r="A6" s="16"/>
      <c r="B6" s="17"/>
      <c r="C6" s="17"/>
      <c r="D6" s="17"/>
      <c r="E6" s="17"/>
      <c r="F6" s="17"/>
      <c r="G6" s="17"/>
      <c r="H6" s="17"/>
      <c r="I6" s="15"/>
      <c r="J6" s="15"/>
      <c r="K6" s="15"/>
    </row>
    <row r="7" spans="1:11" ht="148.5" customHeight="1">
      <c r="A7" s="146" t="s">
        <v>312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7" ht="16.5" customHeight="1">
      <c r="A8" s="30"/>
      <c r="B8" s="30"/>
      <c r="C8" s="30"/>
      <c r="D8" s="30"/>
      <c r="E8" s="30"/>
      <c r="F8" s="30"/>
      <c r="G8" s="30"/>
    </row>
    <row r="9" spans="1:11" ht="39.75" customHeight="1">
      <c r="A9" s="31" t="s">
        <v>87</v>
      </c>
      <c r="B9" s="32" t="s">
        <v>89</v>
      </c>
      <c r="C9" s="32" t="s">
        <v>90</v>
      </c>
      <c r="D9" s="145" t="s">
        <v>91</v>
      </c>
      <c r="E9" s="145"/>
      <c r="F9" s="145"/>
      <c r="G9" s="145"/>
      <c r="H9" s="32" t="s">
        <v>92</v>
      </c>
      <c r="I9" s="32" t="s">
        <v>17</v>
      </c>
      <c r="J9" s="32" t="s">
        <v>133</v>
      </c>
      <c r="K9" s="32" t="s">
        <v>134</v>
      </c>
    </row>
    <row r="10" spans="1:11" ht="15">
      <c r="A10" s="91" t="s">
        <v>84</v>
      </c>
      <c r="B10" s="34"/>
      <c r="C10" s="34"/>
      <c r="D10" s="34"/>
      <c r="E10" s="35"/>
      <c r="F10" s="35"/>
      <c r="G10" s="35" t="s">
        <v>93</v>
      </c>
      <c r="H10" s="35" t="s">
        <v>93</v>
      </c>
      <c r="I10" s="36">
        <f>I11</f>
        <v>6478.799999999998</v>
      </c>
      <c r="J10" s="37">
        <f>J11</f>
        <v>5475.499999999999</v>
      </c>
      <c r="K10" s="92">
        <f>ROUND(J10/I10*100,0.1)</f>
        <v>85</v>
      </c>
    </row>
    <row r="11" spans="1:11" ht="30">
      <c r="A11" s="93" t="s">
        <v>119</v>
      </c>
      <c r="B11" s="39"/>
      <c r="C11" s="39"/>
      <c r="D11" s="39"/>
      <c r="E11" s="40"/>
      <c r="F11" s="40"/>
      <c r="G11" s="40"/>
      <c r="H11" s="40"/>
      <c r="I11" s="36">
        <f>I12+I73+I94+I149+I133+I161+I82+I89+I161+I65</f>
        <v>6478.799999999998</v>
      </c>
      <c r="J11" s="36">
        <f>J12+J73+J94+J149+J133+J161+J82+J89+J161+J65+112.2</f>
        <v>5475.499999999999</v>
      </c>
      <c r="K11" s="94">
        <f aca="true" t="shared" si="0" ref="K11:K93">ROUND(J11/I11*100,0.1)</f>
        <v>85</v>
      </c>
    </row>
    <row r="12" spans="1:11" ht="15">
      <c r="A12" s="93" t="s">
        <v>29</v>
      </c>
      <c r="B12" s="41" t="s">
        <v>94</v>
      </c>
      <c r="C12" s="39"/>
      <c r="D12" s="39"/>
      <c r="E12" s="40"/>
      <c r="F12" s="40"/>
      <c r="G12" s="40" t="s">
        <v>93</v>
      </c>
      <c r="H12" s="40" t="s">
        <v>93</v>
      </c>
      <c r="I12" s="36">
        <f>I13+I24+I48+I53+I58+610.9</f>
        <v>3213.9</v>
      </c>
      <c r="J12" s="36">
        <f>J13+J24+J48</f>
        <v>2338.3</v>
      </c>
      <c r="K12" s="94">
        <f t="shared" si="0"/>
        <v>73</v>
      </c>
    </row>
    <row r="13" spans="1:11" ht="42.75">
      <c r="A13" s="95" t="s">
        <v>53</v>
      </c>
      <c r="B13" s="27" t="s">
        <v>94</v>
      </c>
      <c r="C13" s="27" t="s">
        <v>3</v>
      </c>
      <c r="D13" s="27"/>
      <c r="E13" s="28"/>
      <c r="F13" s="28"/>
      <c r="G13" s="28"/>
      <c r="H13" s="28"/>
      <c r="I13" s="29">
        <f>I14+I19</f>
        <v>486.29999999999995</v>
      </c>
      <c r="J13" s="29">
        <f>J14+J19</f>
        <v>469.9</v>
      </c>
      <c r="K13" s="96">
        <f t="shared" si="0"/>
        <v>97</v>
      </c>
    </row>
    <row r="14" spans="1:11" ht="28.5">
      <c r="A14" s="95" t="s">
        <v>54</v>
      </c>
      <c r="B14" s="27" t="s">
        <v>94</v>
      </c>
      <c r="C14" s="27" t="s">
        <v>3</v>
      </c>
      <c r="D14" s="27" t="s">
        <v>135</v>
      </c>
      <c r="E14" s="28" t="s">
        <v>59</v>
      </c>
      <c r="F14" s="28"/>
      <c r="G14" s="28"/>
      <c r="H14" s="28"/>
      <c r="I14" s="29">
        <f>I15</f>
        <v>322.9</v>
      </c>
      <c r="J14" s="29">
        <f>J15</f>
        <v>321.9</v>
      </c>
      <c r="K14" s="96">
        <f t="shared" si="0"/>
        <v>100</v>
      </c>
    </row>
    <row r="15" spans="1:11" ht="14.25">
      <c r="A15" s="95" t="s">
        <v>30</v>
      </c>
      <c r="B15" s="27" t="s">
        <v>94</v>
      </c>
      <c r="C15" s="27" t="s">
        <v>3</v>
      </c>
      <c r="D15" s="27" t="s">
        <v>135</v>
      </c>
      <c r="E15" s="28" t="s">
        <v>98</v>
      </c>
      <c r="F15" s="28"/>
      <c r="G15" s="28"/>
      <c r="H15" s="28"/>
      <c r="I15" s="29">
        <f>I16</f>
        <v>322.9</v>
      </c>
      <c r="J15" s="29">
        <f>J16</f>
        <v>321.9</v>
      </c>
      <c r="K15" s="96">
        <f t="shared" si="0"/>
        <v>100</v>
      </c>
    </row>
    <row r="16" spans="1:11" ht="28.5">
      <c r="A16" s="95" t="s">
        <v>56</v>
      </c>
      <c r="B16" s="27" t="s">
        <v>94</v>
      </c>
      <c r="C16" s="27" t="s">
        <v>3</v>
      </c>
      <c r="D16" s="27" t="s">
        <v>135</v>
      </c>
      <c r="E16" s="28" t="s">
        <v>98</v>
      </c>
      <c r="F16" s="28" t="s">
        <v>136</v>
      </c>
      <c r="G16" s="28" t="s">
        <v>174</v>
      </c>
      <c r="H16" s="28"/>
      <c r="I16" s="29">
        <f>I17+I18</f>
        <v>322.9</v>
      </c>
      <c r="J16" s="29">
        <f>J17+J18</f>
        <v>321.9</v>
      </c>
      <c r="K16" s="96">
        <f t="shared" si="0"/>
        <v>100</v>
      </c>
    </row>
    <row r="17" spans="1:11" ht="42.75">
      <c r="A17" s="95" t="s">
        <v>63</v>
      </c>
      <c r="B17" s="27" t="s">
        <v>94</v>
      </c>
      <c r="C17" s="27" t="s">
        <v>3</v>
      </c>
      <c r="D17" s="27" t="s">
        <v>135</v>
      </c>
      <c r="E17" s="28" t="s">
        <v>98</v>
      </c>
      <c r="F17" s="28" t="s">
        <v>136</v>
      </c>
      <c r="G17" s="28" t="s">
        <v>174</v>
      </c>
      <c r="H17" s="28" t="s">
        <v>60</v>
      </c>
      <c r="I17" s="29">
        <f>прил3!J20</f>
        <v>248.4</v>
      </c>
      <c r="J17" s="29">
        <f>прил3!K20</f>
        <v>248.3</v>
      </c>
      <c r="K17" s="96">
        <f t="shared" si="0"/>
        <v>100</v>
      </c>
    </row>
    <row r="18" spans="1:11" ht="71.25">
      <c r="A18" s="95" t="s">
        <v>137</v>
      </c>
      <c r="B18" s="27" t="s">
        <v>94</v>
      </c>
      <c r="C18" s="27" t="s">
        <v>3</v>
      </c>
      <c r="D18" s="27" t="s">
        <v>135</v>
      </c>
      <c r="E18" s="28" t="s">
        <v>98</v>
      </c>
      <c r="F18" s="28" t="s">
        <v>136</v>
      </c>
      <c r="G18" s="28" t="s">
        <v>174</v>
      </c>
      <c r="H18" s="28" t="s">
        <v>138</v>
      </c>
      <c r="I18" s="29">
        <f>прил3!J21</f>
        <v>74.5</v>
      </c>
      <c r="J18" s="29">
        <f>прил3!K21</f>
        <v>73.6</v>
      </c>
      <c r="K18" s="96">
        <f t="shared" si="0"/>
        <v>99</v>
      </c>
    </row>
    <row r="19" spans="1:11" ht="28.5">
      <c r="A19" s="95" t="s">
        <v>54</v>
      </c>
      <c r="B19" s="27" t="s">
        <v>94</v>
      </c>
      <c r="C19" s="27" t="s">
        <v>3</v>
      </c>
      <c r="D19" s="27" t="s">
        <v>135</v>
      </c>
      <c r="E19" s="28" t="s">
        <v>59</v>
      </c>
      <c r="F19" s="28"/>
      <c r="G19" s="28"/>
      <c r="H19" s="28"/>
      <c r="I19" s="29">
        <f>I20</f>
        <v>163.4</v>
      </c>
      <c r="J19" s="29">
        <f>J20</f>
        <v>148</v>
      </c>
      <c r="K19" s="96">
        <f t="shared" si="0"/>
        <v>91</v>
      </c>
    </row>
    <row r="20" spans="1:11" ht="14.25">
      <c r="A20" s="95" t="s">
        <v>30</v>
      </c>
      <c r="B20" s="27" t="s">
        <v>94</v>
      </c>
      <c r="C20" s="27" t="s">
        <v>3</v>
      </c>
      <c r="D20" s="27" t="s">
        <v>135</v>
      </c>
      <c r="E20" s="28" t="s">
        <v>98</v>
      </c>
      <c r="F20" s="28"/>
      <c r="G20" s="28"/>
      <c r="H20" s="28"/>
      <c r="I20" s="29">
        <f>I21</f>
        <v>163.4</v>
      </c>
      <c r="J20" s="29">
        <f>J21</f>
        <v>148</v>
      </c>
      <c r="K20" s="96"/>
    </row>
    <row r="21" spans="1:11" ht="28.5">
      <c r="A21" s="95" t="s">
        <v>56</v>
      </c>
      <c r="B21" s="27" t="s">
        <v>94</v>
      </c>
      <c r="C21" s="27" t="s">
        <v>3</v>
      </c>
      <c r="D21" s="27" t="s">
        <v>135</v>
      </c>
      <c r="E21" s="28" t="s">
        <v>98</v>
      </c>
      <c r="F21" s="28" t="s">
        <v>136</v>
      </c>
      <c r="G21" s="28" t="s">
        <v>140</v>
      </c>
      <c r="H21" s="28"/>
      <c r="I21" s="29">
        <f>I22+I23</f>
        <v>163.4</v>
      </c>
      <c r="J21" s="29">
        <f>J22+J23</f>
        <v>148</v>
      </c>
      <c r="K21" s="96">
        <f t="shared" si="0"/>
        <v>91</v>
      </c>
    </row>
    <row r="22" spans="1:11" ht="42.75">
      <c r="A22" s="95" t="s">
        <v>63</v>
      </c>
      <c r="B22" s="27" t="s">
        <v>94</v>
      </c>
      <c r="C22" s="27" t="s">
        <v>3</v>
      </c>
      <c r="D22" s="27" t="s">
        <v>135</v>
      </c>
      <c r="E22" s="28" t="s">
        <v>98</v>
      </c>
      <c r="F22" s="28" t="s">
        <v>136</v>
      </c>
      <c r="G22" s="28" t="s">
        <v>140</v>
      </c>
      <c r="H22" s="28" t="s">
        <v>60</v>
      </c>
      <c r="I22" s="29">
        <f>прил3!J25</f>
        <v>114.4</v>
      </c>
      <c r="J22" s="29">
        <f>прил3!K25</f>
        <v>113.7</v>
      </c>
      <c r="K22" s="96">
        <f t="shared" si="0"/>
        <v>99</v>
      </c>
    </row>
    <row r="23" spans="1:11" ht="57">
      <c r="A23" s="95" t="s">
        <v>139</v>
      </c>
      <c r="B23" s="27" t="s">
        <v>94</v>
      </c>
      <c r="C23" s="27" t="s">
        <v>3</v>
      </c>
      <c r="D23" s="27" t="s">
        <v>135</v>
      </c>
      <c r="E23" s="28" t="s">
        <v>98</v>
      </c>
      <c r="F23" s="28" t="s">
        <v>136</v>
      </c>
      <c r="G23" s="28" t="s">
        <v>140</v>
      </c>
      <c r="H23" s="28" t="s">
        <v>138</v>
      </c>
      <c r="I23" s="29">
        <f>прил3!J26</f>
        <v>49</v>
      </c>
      <c r="J23" s="29">
        <f>прил3!K26</f>
        <v>34.3</v>
      </c>
      <c r="K23" s="96">
        <f t="shared" si="0"/>
        <v>70</v>
      </c>
    </row>
    <row r="24" spans="1:11" ht="57">
      <c r="A24" s="95" t="s">
        <v>79</v>
      </c>
      <c r="B24" s="27" t="s">
        <v>94</v>
      </c>
      <c r="C24" s="27" t="s">
        <v>95</v>
      </c>
      <c r="D24" s="27"/>
      <c r="E24" s="28"/>
      <c r="F24" s="28"/>
      <c r="G24" s="28"/>
      <c r="H24" s="28" t="s">
        <v>93</v>
      </c>
      <c r="I24" s="29">
        <f>I25+I35+I43</f>
        <v>1923.7</v>
      </c>
      <c r="J24" s="29">
        <f>J25+J35+J43</f>
        <v>1868.4</v>
      </c>
      <c r="K24" s="96">
        <f t="shared" si="0"/>
        <v>97</v>
      </c>
    </row>
    <row r="25" spans="1:11" ht="28.5">
      <c r="A25" s="95" t="s">
        <v>54</v>
      </c>
      <c r="B25" s="27" t="s">
        <v>94</v>
      </c>
      <c r="C25" s="27" t="s">
        <v>95</v>
      </c>
      <c r="D25" s="27" t="s">
        <v>135</v>
      </c>
      <c r="E25" s="28" t="s">
        <v>141</v>
      </c>
      <c r="F25" s="28"/>
      <c r="G25" s="28"/>
      <c r="H25" s="28"/>
      <c r="I25" s="29">
        <f>I26</f>
        <v>1152.9</v>
      </c>
      <c r="J25" s="29">
        <f>J26</f>
        <v>1148.5</v>
      </c>
      <c r="K25" s="96">
        <f t="shared" si="0"/>
        <v>100</v>
      </c>
    </row>
    <row r="26" spans="1:11" ht="28.5">
      <c r="A26" s="95" t="s">
        <v>55</v>
      </c>
      <c r="B26" s="27" t="s">
        <v>94</v>
      </c>
      <c r="C26" s="27" t="s">
        <v>95</v>
      </c>
      <c r="D26" s="27" t="s">
        <v>135</v>
      </c>
      <c r="E26" s="28" t="s">
        <v>141</v>
      </c>
      <c r="F26" s="28"/>
      <c r="G26" s="28"/>
      <c r="H26" s="28"/>
      <c r="I26" s="29">
        <f>I27+I30</f>
        <v>1152.9</v>
      </c>
      <c r="J26" s="29">
        <f>J27+J30</f>
        <v>1148.5</v>
      </c>
      <c r="K26" s="96">
        <f t="shared" si="0"/>
        <v>100</v>
      </c>
    </row>
    <row r="27" spans="1:11" ht="42.75">
      <c r="A27" s="95" t="s">
        <v>52</v>
      </c>
      <c r="B27" s="27" t="s">
        <v>94</v>
      </c>
      <c r="C27" s="27" t="s">
        <v>95</v>
      </c>
      <c r="D27" s="27" t="s">
        <v>135</v>
      </c>
      <c r="E27" s="28" t="s">
        <v>141</v>
      </c>
      <c r="F27" s="28" t="s">
        <v>136</v>
      </c>
      <c r="G27" s="28" t="s">
        <v>142</v>
      </c>
      <c r="H27" s="28"/>
      <c r="I27" s="29">
        <f>I28+I29</f>
        <v>711.5</v>
      </c>
      <c r="J27" s="29">
        <f>J28+J29</f>
        <v>711.4</v>
      </c>
      <c r="K27" s="96">
        <f t="shared" si="0"/>
        <v>100</v>
      </c>
    </row>
    <row r="28" spans="1:11" ht="42.75">
      <c r="A28" s="95" t="s">
        <v>63</v>
      </c>
      <c r="B28" s="27" t="s">
        <v>94</v>
      </c>
      <c r="C28" s="27" t="s">
        <v>95</v>
      </c>
      <c r="D28" s="27" t="s">
        <v>135</v>
      </c>
      <c r="E28" s="28" t="s">
        <v>141</v>
      </c>
      <c r="F28" s="28" t="s">
        <v>136</v>
      </c>
      <c r="G28" s="28" t="s">
        <v>142</v>
      </c>
      <c r="H28" s="28" t="s">
        <v>60</v>
      </c>
      <c r="I28" s="29">
        <f>прил3!J31</f>
        <v>501.3</v>
      </c>
      <c r="J28" s="29">
        <f>прил3!K31</f>
        <v>501.3</v>
      </c>
      <c r="K28" s="96">
        <f t="shared" si="0"/>
        <v>100</v>
      </c>
    </row>
    <row r="29" spans="1:11" ht="42.75">
      <c r="A29" s="95" t="s">
        <v>143</v>
      </c>
      <c r="B29" s="27" t="s">
        <v>94</v>
      </c>
      <c r="C29" s="27" t="s">
        <v>95</v>
      </c>
      <c r="D29" s="27" t="s">
        <v>135</v>
      </c>
      <c r="E29" s="28" t="s">
        <v>141</v>
      </c>
      <c r="F29" s="28" t="s">
        <v>136</v>
      </c>
      <c r="G29" s="28" t="s">
        <v>142</v>
      </c>
      <c r="H29" s="28" t="s">
        <v>138</v>
      </c>
      <c r="I29" s="29">
        <f>прил3!J32</f>
        <v>210.2</v>
      </c>
      <c r="J29" s="29">
        <f>прил3!K32</f>
        <v>210.1</v>
      </c>
      <c r="K29" s="96">
        <f t="shared" si="0"/>
        <v>100</v>
      </c>
    </row>
    <row r="30" spans="1:11" ht="28.5">
      <c r="A30" s="95" t="s">
        <v>51</v>
      </c>
      <c r="B30" s="27" t="s">
        <v>94</v>
      </c>
      <c r="C30" s="27" t="s">
        <v>95</v>
      </c>
      <c r="D30" s="27" t="s">
        <v>69</v>
      </c>
      <c r="E30" s="28" t="s">
        <v>98</v>
      </c>
      <c r="F30" s="28" t="s">
        <v>136</v>
      </c>
      <c r="G30" s="28" t="s">
        <v>111</v>
      </c>
      <c r="H30" s="28"/>
      <c r="I30" s="29">
        <f>SUM(I31:I34)</f>
        <v>441.40000000000003</v>
      </c>
      <c r="J30" s="29">
        <f>SUM(J31:J34)</f>
        <v>437.09999999999997</v>
      </c>
      <c r="K30" s="96">
        <f t="shared" si="0"/>
        <v>99</v>
      </c>
    </row>
    <row r="31" spans="1:11" ht="42.75">
      <c r="A31" s="95" t="s">
        <v>64</v>
      </c>
      <c r="B31" s="27" t="s">
        <v>94</v>
      </c>
      <c r="C31" s="27" t="s">
        <v>95</v>
      </c>
      <c r="D31" s="27" t="s">
        <v>135</v>
      </c>
      <c r="E31" s="28" t="s">
        <v>141</v>
      </c>
      <c r="F31" s="28" t="s">
        <v>136</v>
      </c>
      <c r="G31" s="28" t="s">
        <v>144</v>
      </c>
      <c r="H31" s="28" t="s">
        <v>47</v>
      </c>
      <c r="I31" s="29">
        <f>прил3!J34</f>
        <v>1.7</v>
      </c>
      <c r="J31" s="29">
        <f>прил3!K34</f>
        <v>1.7</v>
      </c>
      <c r="K31" s="96">
        <f t="shared" si="0"/>
        <v>100</v>
      </c>
    </row>
    <row r="32" spans="1:11" ht="42.75">
      <c r="A32" s="95" t="s">
        <v>65</v>
      </c>
      <c r="B32" s="27" t="s">
        <v>94</v>
      </c>
      <c r="C32" s="27" t="s">
        <v>95</v>
      </c>
      <c r="D32" s="27" t="s">
        <v>135</v>
      </c>
      <c r="E32" s="28" t="s">
        <v>141</v>
      </c>
      <c r="F32" s="28" t="s">
        <v>136</v>
      </c>
      <c r="G32" s="28" t="s">
        <v>144</v>
      </c>
      <c r="H32" s="28" t="s">
        <v>61</v>
      </c>
      <c r="I32" s="29">
        <f>прил3!J35</f>
        <v>437.1</v>
      </c>
      <c r="J32" s="29">
        <f>прил3!K35</f>
        <v>434.9</v>
      </c>
      <c r="K32" s="96">
        <f t="shared" si="0"/>
        <v>99</v>
      </c>
    </row>
    <row r="33" spans="1:11" ht="28.5">
      <c r="A33" s="95" t="s">
        <v>80</v>
      </c>
      <c r="B33" s="27" t="s">
        <v>94</v>
      </c>
      <c r="C33" s="27" t="s">
        <v>95</v>
      </c>
      <c r="D33" s="27" t="s">
        <v>135</v>
      </c>
      <c r="E33" s="28" t="s">
        <v>141</v>
      </c>
      <c r="F33" s="28" t="s">
        <v>136</v>
      </c>
      <c r="G33" s="28" t="s">
        <v>144</v>
      </c>
      <c r="H33" s="28" t="s">
        <v>62</v>
      </c>
      <c r="I33" s="29">
        <f>прил3!J36</f>
        <v>1</v>
      </c>
      <c r="J33" s="29">
        <f>прил3!K36</f>
        <v>0</v>
      </c>
      <c r="K33" s="96">
        <f t="shared" si="0"/>
        <v>0</v>
      </c>
    </row>
    <row r="34" spans="1:11" ht="14.25">
      <c r="A34" s="95" t="s">
        <v>67</v>
      </c>
      <c r="B34" s="27" t="s">
        <v>94</v>
      </c>
      <c r="C34" s="27" t="s">
        <v>95</v>
      </c>
      <c r="D34" s="27" t="s">
        <v>135</v>
      </c>
      <c r="E34" s="28" t="s">
        <v>141</v>
      </c>
      <c r="F34" s="28" t="s">
        <v>136</v>
      </c>
      <c r="G34" s="28" t="s">
        <v>144</v>
      </c>
      <c r="H34" s="28" t="s">
        <v>175</v>
      </c>
      <c r="I34" s="29">
        <f>прил3!J37</f>
        <v>1.6</v>
      </c>
      <c r="J34" s="29">
        <f>прил3!K37</f>
        <v>0.5</v>
      </c>
      <c r="K34" s="96">
        <f t="shared" si="0"/>
        <v>31</v>
      </c>
    </row>
    <row r="35" spans="1:11" ht="28.5">
      <c r="A35" s="95" t="s">
        <v>54</v>
      </c>
      <c r="B35" s="27" t="s">
        <v>94</v>
      </c>
      <c r="C35" s="27" t="s">
        <v>95</v>
      </c>
      <c r="D35" s="27" t="s">
        <v>135</v>
      </c>
      <c r="E35" s="28" t="s">
        <v>141</v>
      </c>
      <c r="F35" s="28"/>
      <c r="G35" s="28"/>
      <c r="H35" s="28"/>
      <c r="I35" s="29">
        <f>I36</f>
        <v>770.7</v>
      </c>
      <c r="J35" s="29">
        <f>J36</f>
        <v>719.8000000000001</v>
      </c>
      <c r="K35" s="96">
        <f t="shared" si="0"/>
        <v>93</v>
      </c>
    </row>
    <row r="36" spans="1:11" ht="28.5">
      <c r="A36" s="95" t="s">
        <v>55</v>
      </c>
      <c r="B36" s="27" t="s">
        <v>94</v>
      </c>
      <c r="C36" s="27" t="s">
        <v>95</v>
      </c>
      <c r="D36" s="27" t="s">
        <v>135</v>
      </c>
      <c r="E36" s="28" t="s">
        <v>141</v>
      </c>
      <c r="F36" s="28"/>
      <c r="G36" s="28"/>
      <c r="H36" s="28"/>
      <c r="I36" s="29">
        <f>I37+I45</f>
        <v>770.7</v>
      </c>
      <c r="J36" s="29">
        <f>J37+J45</f>
        <v>719.8000000000001</v>
      </c>
      <c r="K36" s="96">
        <f t="shared" si="0"/>
        <v>93</v>
      </c>
    </row>
    <row r="37" spans="1:11" ht="42.75">
      <c r="A37" s="95" t="s">
        <v>52</v>
      </c>
      <c r="B37" s="27" t="s">
        <v>94</v>
      </c>
      <c r="C37" s="27" t="s">
        <v>95</v>
      </c>
      <c r="D37" s="27" t="s">
        <v>135</v>
      </c>
      <c r="E37" s="28" t="s">
        <v>141</v>
      </c>
      <c r="F37" s="28" t="s">
        <v>136</v>
      </c>
      <c r="G37" s="28" t="s">
        <v>140</v>
      </c>
      <c r="H37" s="28"/>
      <c r="I37" s="29">
        <f>I38+I40+I41+I42+I39</f>
        <v>770.6</v>
      </c>
      <c r="J37" s="29">
        <f>J38+J39+J40+J41+J42</f>
        <v>719.7</v>
      </c>
      <c r="K37" s="96">
        <f t="shared" si="0"/>
        <v>93</v>
      </c>
    </row>
    <row r="38" spans="1:11" ht="42.75">
      <c r="A38" s="95" t="s">
        <v>63</v>
      </c>
      <c r="B38" s="27" t="s">
        <v>94</v>
      </c>
      <c r="C38" s="27" t="s">
        <v>95</v>
      </c>
      <c r="D38" s="27" t="s">
        <v>135</v>
      </c>
      <c r="E38" s="28" t="s">
        <v>141</v>
      </c>
      <c r="F38" s="28" t="s">
        <v>136</v>
      </c>
      <c r="G38" s="28" t="s">
        <v>140</v>
      </c>
      <c r="H38" s="28" t="s">
        <v>60</v>
      </c>
      <c r="I38" s="29">
        <f>прил3!J41</f>
        <v>630</v>
      </c>
      <c r="J38" s="29">
        <f>прил3!K41</f>
        <v>605</v>
      </c>
      <c r="K38" s="96">
        <f t="shared" si="0"/>
        <v>96</v>
      </c>
    </row>
    <row r="39" spans="1:11" ht="42.75">
      <c r="A39" s="95" t="s">
        <v>143</v>
      </c>
      <c r="B39" s="27" t="s">
        <v>94</v>
      </c>
      <c r="C39" s="27" t="s">
        <v>95</v>
      </c>
      <c r="D39" s="27" t="s">
        <v>135</v>
      </c>
      <c r="E39" s="28" t="s">
        <v>141</v>
      </c>
      <c r="F39" s="28" t="s">
        <v>136</v>
      </c>
      <c r="G39" s="28" t="s">
        <v>140</v>
      </c>
      <c r="H39" s="28" t="s">
        <v>138</v>
      </c>
      <c r="I39" s="29">
        <f>прил3!J42</f>
        <v>125.6</v>
      </c>
      <c r="J39" s="29">
        <f>прил3!K42</f>
        <v>114.7</v>
      </c>
      <c r="K39" s="96">
        <f t="shared" si="0"/>
        <v>91</v>
      </c>
    </row>
    <row r="40" spans="1:11" ht="42.75">
      <c r="A40" s="97" t="s">
        <v>65</v>
      </c>
      <c r="B40" s="98" t="s">
        <v>94</v>
      </c>
      <c r="C40" s="98" t="s">
        <v>95</v>
      </c>
      <c r="D40" s="98" t="s">
        <v>135</v>
      </c>
      <c r="E40" s="99" t="s">
        <v>141</v>
      </c>
      <c r="F40" s="99" t="s">
        <v>136</v>
      </c>
      <c r="G40" s="99" t="s">
        <v>140</v>
      </c>
      <c r="H40" s="99" t="s">
        <v>61</v>
      </c>
      <c r="I40" s="100">
        <f>прил3!J43</f>
        <v>11</v>
      </c>
      <c r="J40" s="100">
        <f>прил3!K43</f>
        <v>0</v>
      </c>
      <c r="K40" s="101">
        <f t="shared" si="0"/>
        <v>0</v>
      </c>
    </row>
    <row r="41" spans="1:11" ht="28.5">
      <c r="A41" s="83" t="s">
        <v>80</v>
      </c>
      <c r="B41" s="84" t="s">
        <v>94</v>
      </c>
      <c r="C41" s="84" t="s">
        <v>95</v>
      </c>
      <c r="D41" s="84" t="s">
        <v>135</v>
      </c>
      <c r="E41" s="85" t="s">
        <v>141</v>
      </c>
      <c r="F41" s="85" t="s">
        <v>136</v>
      </c>
      <c r="G41" s="85" t="s">
        <v>140</v>
      </c>
      <c r="H41" s="85" t="s">
        <v>62</v>
      </c>
      <c r="I41" s="86">
        <f>прил3!J44</f>
        <v>0</v>
      </c>
      <c r="J41" s="86">
        <f>прил3!K44</f>
        <v>0</v>
      </c>
      <c r="K41" s="86"/>
    </row>
    <row r="42" spans="1:11" ht="14.25">
      <c r="A42" s="102" t="s">
        <v>67</v>
      </c>
      <c r="B42" s="103" t="s">
        <v>94</v>
      </c>
      <c r="C42" s="103" t="s">
        <v>95</v>
      </c>
      <c r="D42" s="103" t="s">
        <v>135</v>
      </c>
      <c r="E42" s="104" t="s">
        <v>141</v>
      </c>
      <c r="F42" s="104" t="s">
        <v>136</v>
      </c>
      <c r="G42" s="104" t="s">
        <v>140</v>
      </c>
      <c r="H42" s="104" t="s">
        <v>66</v>
      </c>
      <c r="I42" s="105">
        <f>прил3!J45</f>
        <v>4</v>
      </c>
      <c r="J42" s="105">
        <f>прил3!K45</f>
        <v>0</v>
      </c>
      <c r="K42" s="106">
        <f t="shared" si="0"/>
        <v>0</v>
      </c>
    </row>
    <row r="43" spans="1:11" ht="42.75">
      <c r="A43" s="95" t="s">
        <v>68</v>
      </c>
      <c r="B43" s="27" t="s">
        <v>94</v>
      </c>
      <c r="C43" s="27" t="s">
        <v>95</v>
      </c>
      <c r="D43" s="27" t="s">
        <v>69</v>
      </c>
      <c r="E43" s="28" t="s">
        <v>59</v>
      </c>
      <c r="F43" s="28"/>
      <c r="G43" s="28" t="s">
        <v>93</v>
      </c>
      <c r="H43" s="28" t="s">
        <v>93</v>
      </c>
      <c r="I43" s="29">
        <f aca="true" t="shared" si="1" ref="I43:J46">I44</f>
        <v>0.1</v>
      </c>
      <c r="J43" s="29">
        <f t="shared" si="1"/>
        <v>0.1</v>
      </c>
      <c r="K43" s="96">
        <f t="shared" si="0"/>
        <v>100</v>
      </c>
    </row>
    <row r="44" spans="1:11" ht="42.75">
      <c r="A44" s="95" t="s">
        <v>70</v>
      </c>
      <c r="B44" s="27" t="s">
        <v>94</v>
      </c>
      <c r="C44" s="27" t="s">
        <v>95</v>
      </c>
      <c r="D44" s="27" t="s">
        <v>69</v>
      </c>
      <c r="E44" s="28" t="s">
        <v>98</v>
      </c>
      <c r="F44" s="28"/>
      <c r="G44" s="28" t="s">
        <v>93</v>
      </c>
      <c r="H44" s="28" t="s">
        <v>93</v>
      </c>
      <c r="I44" s="29">
        <f t="shared" si="1"/>
        <v>0.1</v>
      </c>
      <c r="J44" s="29">
        <f t="shared" si="1"/>
        <v>0.1</v>
      </c>
      <c r="K44" s="96">
        <f t="shared" si="0"/>
        <v>100</v>
      </c>
    </row>
    <row r="45" spans="1:11" ht="71.25">
      <c r="A45" s="95" t="s">
        <v>71</v>
      </c>
      <c r="B45" s="27" t="s">
        <v>94</v>
      </c>
      <c r="C45" s="27" t="s">
        <v>95</v>
      </c>
      <c r="D45" s="27" t="s">
        <v>69</v>
      </c>
      <c r="E45" s="28" t="s">
        <v>98</v>
      </c>
      <c r="F45" s="28" t="s">
        <v>136</v>
      </c>
      <c r="G45" s="28" t="s">
        <v>146</v>
      </c>
      <c r="H45" s="28" t="s">
        <v>93</v>
      </c>
      <c r="I45" s="29">
        <f t="shared" si="1"/>
        <v>0.1</v>
      </c>
      <c r="J45" s="29">
        <f t="shared" si="1"/>
        <v>0.1</v>
      </c>
      <c r="K45" s="96">
        <f t="shared" si="0"/>
        <v>100</v>
      </c>
    </row>
    <row r="46" spans="1:11" ht="57">
      <c r="A46" s="95" t="s">
        <v>57</v>
      </c>
      <c r="B46" s="27" t="s">
        <v>94</v>
      </c>
      <c r="C46" s="27" t="s">
        <v>95</v>
      </c>
      <c r="D46" s="27" t="s">
        <v>69</v>
      </c>
      <c r="E46" s="28" t="s">
        <v>98</v>
      </c>
      <c r="F46" s="28" t="s">
        <v>136</v>
      </c>
      <c r="G46" s="28" t="s">
        <v>145</v>
      </c>
      <c r="H46" s="28" t="s">
        <v>93</v>
      </c>
      <c r="I46" s="29">
        <f t="shared" si="1"/>
        <v>0.1</v>
      </c>
      <c r="J46" s="29">
        <f t="shared" si="1"/>
        <v>0.1</v>
      </c>
      <c r="K46" s="96">
        <f t="shared" si="0"/>
        <v>100</v>
      </c>
    </row>
    <row r="47" spans="1:11" ht="42.75">
      <c r="A47" s="97" t="s">
        <v>65</v>
      </c>
      <c r="B47" s="98" t="s">
        <v>94</v>
      </c>
      <c r="C47" s="98" t="s">
        <v>95</v>
      </c>
      <c r="D47" s="98" t="s">
        <v>69</v>
      </c>
      <c r="E47" s="99" t="s">
        <v>98</v>
      </c>
      <c r="F47" s="99" t="s">
        <v>136</v>
      </c>
      <c r="G47" s="99" t="s">
        <v>145</v>
      </c>
      <c r="H47" s="99" t="s">
        <v>61</v>
      </c>
      <c r="I47" s="100">
        <v>0.1</v>
      </c>
      <c r="J47" s="100">
        <v>0.1</v>
      </c>
      <c r="K47" s="101">
        <f t="shared" si="0"/>
        <v>100</v>
      </c>
    </row>
    <row r="48" spans="1:11" ht="14.25">
      <c r="A48" s="87" t="s">
        <v>147</v>
      </c>
      <c r="B48" s="88" t="s">
        <v>94</v>
      </c>
      <c r="C48" s="88" t="s">
        <v>148</v>
      </c>
      <c r="D48" s="88"/>
      <c r="E48" s="89"/>
      <c r="F48" s="89"/>
      <c r="G48" s="89"/>
      <c r="H48" s="89"/>
      <c r="I48" s="90">
        <f aca="true" t="shared" si="2" ref="I48:J56">I49</f>
        <v>0</v>
      </c>
      <c r="J48" s="90">
        <f t="shared" si="2"/>
        <v>0</v>
      </c>
      <c r="K48" s="90" t="e">
        <f t="shared" si="0"/>
        <v>#DIV/0!</v>
      </c>
    </row>
    <row r="49" spans="1:11" ht="28.5">
      <c r="A49" s="26" t="s">
        <v>58</v>
      </c>
      <c r="B49" s="27" t="s">
        <v>94</v>
      </c>
      <c r="C49" s="27" t="s">
        <v>148</v>
      </c>
      <c r="D49" s="27" t="s">
        <v>69</v>
      </c>
      <c r="E49" s="28" t="s">
        <v>98</v>
      </c>
      <c r="F49" s="28"/>
      <c r="G49" s="28"/>
      <c r="H49" s="28"/>
      <c r="I49" s="29">
        <f t="shared" si="2"/>
        <v>0</v>
      </c>
      <c r="J49" s="29">
        <f t="shared" si="2"/>
        <v>0</v>
      </c>
      <c r="K49" s="29" t="e">
        <f t="shared" si="0"/>
        <v>#DIV/0!</v>
      </c>
    </row>
    <row r="50" spans="1:11" ht="42.75">
      <c r="A50" s="26" t="s">
        <v>70</v>
      </c>
      <c r="B50" s="27" t="s">
        <v>94</v>
      </c>
      <c r="C50" s="27" t="s">
        <v>148</v>
      </c>
      <c r="D50" s="27" t="s">
        <v>69</v>
      </c>
      <c r="E50" s="28" t="s">
        <v>98</v>
      </c>
      <c r="F50" s="28"/>
      <c r="G50" s="28"/>
      <c r="H50" s="28"/>
      <c r="I50" s="29">
        <f t="shared" si="2"/>
        <v>0</v>
      </c>
      <c r="J50" s="29">
        <f t="shared" si="2"/>
        <v>0</v>
      </c>
      <c r="K50" s="29" t="e">
        <f t="shared" si="0"/>
        <v>#DIV/0!</v>
      </c>
    </row>
    <row r="51" spans="1:11" ht="14.25">
      <c r="A51" s="26" t="s">
        <v>149</v>
      </c>
      <c r="B51" s="27" t="s">
        <v>94</v>
      </c>
      <c r="C51" s="27" t="s">
        <v>148</v>
      </c>
      <c r="D51" s="27" t="s">
        <v>69</v>
      </c>
      <c r="E51" s="28" t="s">
        <v>98</v>
      </c>
      <c r="F51" s="28" t="s">
        <v>136</v>
      </c>
      <c r="G51" s="28" t="s">
        <v>150</v>
      </c>
      <c r="H51" s="28"/>
      <c r="I51" s="29">
        <f t="shared" si="2"/>
        <v>0</v>
      </c>
      <c r="J51" s="29">
        <f t="shared" si="2"/>
        <v>0</v>
      </c>
      <c r="K51" s="29" t="e">
        <f t="shared" si="0"/>
        <v>#DIV/0!</v>
      </c>
    </row>
    <row r="52" spans="1:11" ht="14.25">
      <c r="A52" s="26" t="s">
        <v>149</v>
      </c>
      <c r="B52" s="27" t="s">
        <v>94</v>
      </c>
      <c r="C52" s="27" t="s">
        <v>148</v>
      </c>
      <c r="D52" s="27" t="s">
        <v>69</v>
      </c>
      <c r="E52" s="28" t="s">
        <v>98</v>
      </c>
      <c r="F52" s="28" t="s">
        <v>136</v>
      </c>
      <c r="G52" s="28" t="s">
        <v>150</v>
      </c>
      <c r="H52" s="28" t="s">
        <v>151</v>
      </c>
      <c r="I52" s="29">
        <f>прил3!J55</f>
        <v>0</v>
      </c>
      <c r="J52" s="29">
        <f>прил3!K55</f>
        <v>0</v>
      </c>
      <c r="K52" s="29" t="e">
        <f t="shared" si="0"/>
        <v>#DIV/0!</v>
      </c>
    </row>
    <row r="53" spans="1:11" ht="14.25">
      <c r="A53" s="26" t="s">
        <v>147</v>
      </c>
      <c r="B53" s="27" t="s">
        <v>94</v>
      </c>
      <c r="C53" s="27" t="s">
        <v>148</v>
      </c>
      <c r="D53" s="27"/>
      <c r="E53" s="28"/>
      <c r="F53" s="28"/>
      <c r="G53" s="28"/>
      <c r="H53" s="28"/>
      <c r="I53" s="29">
        <f t="shared" si="2"/>
        <v>0</v>
      </c>
      <c r="J53" s="29">
        <f t="shared" si="2"/>
        <v>0</v>
      </c>
      <c r="K53" s="29" t="e">
        <f t="shared" si="0"/>
        <v>#DIV/0!</v>
      </c>
    </row>
    <row r="54" spans="1:11" ht="28.5">
      <c r="A54" s="26" t="s">
        <v>58</v>
      </c>
      <c r="B54" s="27" t="s">
        <v>94</v>
      </c>
      <c r="C54" s="27" t="s">
        <v>148</v>
      </c>
      <c r="D54" s="27" t="s">
        <v>69</v>
      </c>
      <c r="E54" s="28" t="s">
        <v>98</v>
      </c>
      <c r="F54" s="28"/>
      <c r="G54" s="28"/>
      <c r="H54" s="28"/>
      <c r="I54" s="29">
        <f t="shared" si="2"/>
        <v>0</v>
      </c>
      <c r="J54" s="29">
        <f t="shared" si="2"/>
        <v>0</v>
      </c>
      <c r="K54" s="29" t="e">
        <f t="shared" si="0"/>
        <v>#DIV/0!</v>
      </c>
    </row>
    <row r="55" spans="1:11" ht="42.75">
      <c r="A55" s="26" t="s">
        <v>70</v>
      </c>
      <c r="B55" s="27" t="s">
        <v>94</v>
      </c>
      <c r="C55" s="27" t="s">
        <v>148</v>
      </c>
      <c r="D55" s="27" t="s">
        <v>69</v>
      </c>
      <c r="E55" s="28" t="s">
        <v>98</v>
      </c>
      <c r="F55" s="28"/>
      <c r="G55" s="28"/>
      <c r="H55" s="28"/>
      <c r="I55" s="29">
        <f t="shared" si="2"/>
        <v>0</v>
      </c>
      <c r="J55" s="29">
        <f t="shared" si="2"/>
        <v>0</v>
      </c>
      <c r="K55" s="29" t="e">
        <f t="shared" si="0"/>
        <v>#DIV/0!</v>
      </c>
    </row>
    <row r="56" spans="1:11" ht="14.25">
      <c r="A56" s="26" t="s">
        <v>149</v>
      </c>
      <c r="B56" s="27" t="s">
        <v>94</v>
      </c>
      <c r="C56" s="27" t="s">
        <v>148</v>
      </c>
      <c r="D56" s="27" t="s">
        <v>69</v>
      </c>
      <c r="E56" s="28" t="s">
        <v>98</v>
      </c>
      <c r="F56" s="28" t="s">
        <v>136</v>
      </c>
      <c r="G56" s="28" t="s">
        <v>150</v>
      </c>
      <c r="H56" s="28"/>
      <c r="I56" s="29">
        <f t="shared" si="2"/>
        <v>0</v>
      </c>
      <c r="J56" s="29">
        <f t="shared" si="2"/>
        <v>0</v>
      </c>
      <c r="K56" s="29" t="e">
        <f t="shared" si="0"/>
        <v>#DIV/0!</v>
      </c>
    </row>
    <row r="57" spans="1:11" ht="14.25">
      <c r="A57" s="79" t="s">
        <v>149</v>
      </c>
      <c r="B57" s="80" t="s">
        <v>94</v>
      </c>
      <c r="C57" s="80" t="s">
        <v>148</v>
      </c>
      <c r="D57" s="80" t="s">
        <v>69</v>
      </c>
      <c r="E57" s="81" t="s">
        <v>98</v>
      </c>
      <c r="F57" s="81" t="s">
        <v>136</v>
      </c>
      <c r="G57" s="81" t="s">
        <v>150</v>
      </c>
      <c r="H57" s="81" t="s">
        <v>151</v>
      </c>
      <c r="I57" s="82">
        <f>прил3!J60</f>
        <v>0</v>
      </c>
      <c r="J57" s="82">
        <f>прил3!K60</f>
        <v>0</v>
      </c>
      <c r="K57" s="82" t="e">
        <f t="shared" si="0"/>
        <v>#DIV/0!</v>
      </c>
    </row>
    <row r="58" spans="1:11" ht="14.25">
      <c r="A58" s="102" t="s">
        <v>171</v>
      </c>
      <c r="B58" s="103" t="s">
        <v>94</v>
      </c>
      <c r="C58" s="103" t="s">
        <v>85</v>
      </c>
      <c r="D58" s="103" t="s">
        <v>93</v>
      </c>
      <c r="E58" s="104" t="s">
        <v>93</v>
      </c>
      <c r="F58" s="104"/>
      <c r="G58" s="104" t="s">
        <v>93</v>
      </c>
      <c r="H58" s="104" t="s">
        <v>93</v>
      </c>
      <c r="I58" s="105">
        <f aca="true" t="shared" si="3" ref="I58:J60">I59</f>
        <v>193</v>
      </c>
      <c r="J58" s="105">
        <f t="shared" si="3"/>
        <v>193</v>
      </c>
      <c r="K58" s="106">
        <f t="shared" si="0"/>
        <v>100</v>
      </c>
    </row>
    <row r="59" spans="1:11" ht="28.5">
      <c r="A59" s="95" t="s">
        <v>58</v>
      </c>
      <c r="B59" s="27" t="s">
        <v>94</v>
      </c>
      <c r="C59" s="27" t="s">
        <v>85</v>
      </c>
      <c r="D59" s="27" t="s">
        <v>69</v>
      </c>
      <c r="E59" s="28" t="s">
        <v>98</v>
      </c>
      <c r="F59" s="28"/>
      <c r="G59" s="28" t="s">
        <v>93</v>
      </c>
      <c r="H59" s="28" t="s">
        <v>93</v>
      </c>
      <c r="I59" s="29">
        <f t="shared" si="3"/>
        <v>193</v>
      </c>
      <c r="J59" s="29">
        <f t="shared" si="3"/>
        <v>193</v>
      </c>
      <c r="K59" s="96">
        <f t="shared" si="0"/>
        <v>100</v>
      </c>
    </row>
    <row r="60" spans="1:11" ht="42.75">
      <c r="A60" s="95" t="s">
        <v>70</v>
      </c>
      <c r="B60" s="27" t="s">
        <v>94</v>
      </c>
      <c r="C60" s="27" t="s">
        <v>85</v>
      </c>
      <c r="D60" s="27" t="s">
        <v>69</v>
      </c>
      <c r="E60" s="28" t="s">
        <v>98</v>
      </c>
      <c r="F60" s="28"/>
      <c r="G60" s="28" t="s">
        <v>93</v>
      </c>
      <c r="H60" s="28" t="s">
        <v>93</v>
      </c>
      <c r="I60" s="29">
        <f t="shared" si="3"/>
        <v>193</v>
      </c>
      <c r="J60" s="29">
        <f t="shared" si="3"/>
        <v>193</v>
      </c>
      <c r="K60" s="96">
        <f t="shared" si="0"/>
        <v>100</v>
      </c>
    </row>
    <row r="61" spans="1:11" ht="14.25">
      <c r="A61" s="97" t="s">
        <v>149</v>
      </c>
      <c r="B61" s="98" t="s">
        <v>94</v>
      </c>
      <c r="C61" s="98" t="s">
        <v>85</v>
      </c>
      <c r="D61" s="98" t="s">
        <v>69</v>
      </c>
      <c r="E61" s="99" t="s">
        <v>98</v>
      </c>
      <c r="F61" s="99" t="s">
        <v>136</v>
      </c>
      <c r="G61" s="99" t="s">
        <v>159</v>
      </c>
      <c r="H61" s="99" t="s">
        <v>93</v>
      </c>
      <c r="I61" s="100">
        <f>SUM(I62:I64)</f>
        <v>193</v>
      </c>
      <c r="J61" s="100">
        <f>SUM(J62:J64)</f>
        <v>193</v>
      </c>
      <c r="K61" s="101">
        <f t="shared" si="0"/>
        <v>100</v>
      </c>
    </row>
    <row r="62" spans="1:11" ht="42.75">
      <c r="A62" s="87" t="s">
        <v>63</v>
      </c>
      <c r="B62" s="88" t="s">
        <v>94</v>
      </c>
      <c r="C62" s="88" t="s">
        <v>85</v>
      </c>
      <c r="D62" s="88" t="s">
        <v>69</v>
      </c>
      <c r="E62" s="89" t="s">
        <v>98</v>
      </c>
      <c r="F62" s="89" t="s">
        <v>136</v>
      </c>
      <c r="G62" s="89" t="s">
        <v>159</v>
      </c>
      <c r="H62" s="89" t="s">
        <v>60</v>
      </c>
      <c r="I62" s="90">
        <v>0</v>
      </c>
      <c r="J62" s="90">
        <v>0</v>
      </c>
      <c r="K62" s="90" t="e">
        <f t="shared" si="0"/>
        <v>#DIV/0!</v>
      </c>
    </row>
    <row r="63" spans="1:11" ht="42.75">
      <c r="A63" s="79" t="s">
        <v>143</v>
      </c>
      <c r="B63" s="80" t="s">
        <v>3</v>
      </c>
      <c r="C63" s="80" t="s">
        <v>2</v>
      </c>
      <c r="D63" s="80" t="s">
        <v>69</v>
      </c>
      <c r="E63" s="81" t="s">
        <v>98</v>
      </c>
      <c r="F63" s="81" t="s">
        <v>136</v>
      </c>
      <c r="G63" s="81" t="s">
        <v>152</v>
      </c>
      <c r="H63" s="81" t="s">
        <v>138</v>
      </c>
      <c r="I63" s="82">
        <v>0</v>
      </c>
      <c r="J63" s="82">
        <v>0</v>
      </c>
      <c r="K63" s="82" t="e">
        <f t="shared" si="0"/>
        <v>#DIV/0!</v>
      </c>
    </row>
    <row r="64" spans="1:11" ht="42.75">
      <c r="A64" s="102" t="s">
        <v>65</v>
      </c>
      <c r="B64" s="103" t="s">
        <v>94</v>
      </c>
      <c r="C64" s="103" t="s">
        <v>85</v>
      </c>
      <c r="D64" s="103" t="s">
        <v>69</v>
      </c>
      <c r="E64" s="104" t="s">
        <v>98</v>
      </c>
      <c r="F64" s="104" t="s">
        <v>136</v>
      </c>
      <c r="G64" s="104" t="s">
        <v>159</v>
      </c>
      <c r="H64" s="104" t="s">
        <v>61</v>
      </c>
      <c r="I64" s="105">
        <f>прил3!J67</f>
        <v>193</v>
      </c>
      <c r="J64" s="105">
        <f>прил3!K67</f>
        <v>193</v>
      </c>
      <c r="K64" s="106">
        <f t="shared" si="0"/>
        <v>100</v>
      </c>
    </row>
    <row r="65" spans="1:11" ht="15">
      <c r="A65" s="93" t="s">
        <v>31</v>
      </c>
      <c r="B65" s="41" t="s">
        <v>3</v>
      </c>
      <c r="C65" s="39"/>
      <c r="D65" s="39"/>
      <c r="E65" s="40"/>
      <c r="F65" s="40"/>
      <c r="G65" s="40" t="s">
        <v>93</v>
      </c>
      <c r="H65" s="40" t="s">
        <v>93</v>
      </c>
      <c r="I65" s="36">
        <f>I66</f>
        <v>58.2</v>
      </c>
      <c r="J65" s="36">
        <f aca="true" t="shared" si="4" ref="I65:J68">J66</f>
        <v>156.3</v>
      </c>
      <c r="K65" s="94">
        <f t="shared" si="0"/>
        <v>269</v>
      </c>
    </row>
    <row r="66" spans="1:11" ht="14.25">
      <c r="A66" s="95" t="s">
        <v>32</v>
      </c>
      <c r="B66" s="27" t="s">
        <v>3</v>
      </c>
      <c r="C66" s="27" t="s">
        <v>2</v>
      </c>
      <c r="D66" s="27"/>
      <c r="E66" s="28" t="s">
        <v>93</v>
      </c>
      <c r="F66" s="28"/>
      <c r="G66" s="28" t="s">
        <v>93</v>
      </c>
      <c r="H66" s="28" t="s">
        <v>93</v>
      </c>
      <c r="I66" s="29">
        <f t="shared" si="4"/>
        <v>58.2</v>
      </c>
      <c r="J66" s="29">
        <f t="shared" si="4"/>
        <v>156.3</v>
      </c>
      <c r="K66" s="96">
        <f t="shared" si="0"/>
        <v>269</v>
      </c>
    </row>
    <row r="67" spans="1:11" ht="42.75">
      <c r="A67" s="95" t="s">
        <v>8</v>
      </c>
      <c r="B67" s="27" t="s">
        <v>3</v>
      </c>
      <c r="C67" s="27" t="s">
        <v>2</v>
      </c>
      <c r="D67" s="27" t="s">
        <v>69</v>
      </c>
      <c r="E67" s="28" t="s">
        <v>98</v>
      </c>
      <c r="F67" s="28"/>
      <c r="G67" s="28" t="s">
        <v>93</v>
      </c>
      <c r="H67" s="28" t="s">
        <v>93</v>
      </c>
      <c r="I67" s="29">
        <f t="shared" si="4"/>
        <v>58.2</v>
      </c>
      <c r="J67" s="29">
        <f t="shared" si="4"/>
        <v>156.3</v>
      </c>
      <c r="K67" s="96">
        <f t="shared" si="0"/>
        <v>269</v>
      </c>
    </row>
    <row r="68" spans="1:11" ht="71.25">
      <c r="A68" s="95" t="s">
        <v>10</v>
      </c>
      <c r="B68" s="27" t="s">
        <v>3</v>
      </c>
      <c r="C68" s="27" t="s">
        <v>2</v>
      </c>
      <c r="D68" s="27" t="s">
        <v>69</v>
      </c>
      <c r="E68" s="28" t="s">
        <v>98</v>
      </c>
      <c r="F68" s="28"/>
      <c r="G68" s="28" t="s">
        <v>93</v>
      </c>
      <c r="H68" s="28" t="s">
        <v>93</v>
      </c>
      <c r="I68" s="29">
        <f t="shared" si="4"/>
        <v>58.2</v>
      </c>
      <c r="J68" s="29">
        <f t="shared" si="4"/>
        <v>156.3</v>
      </c>
      <c r="K68" s="96">
        <f t="shared" si="0"/>
        <v>269</v>
      </c>
    </row>
    <row r="69" spans="1:11" ht="42.75">
      <c r="A69" s="95" t="s">
        <v>33</v>
      </c>
      <c r="B69" s="27" t="s">
        <v>3</v>
      </c>
      <c r="C69" s="27" t="s">
        <v>2</v>
      </c>
      <c r="D69" s="27" t="s">
        <v>69</v>
      </c>
      <c r="E69" s="28" t="s">
        <v>98</v>
      </c>
      <c r="F69" s="28" t="s">
        <v>136</v>
      </c>
      <c r="G69" s="28" t="s">
        <v>152</v>
      </c>
      <c r="H69" s="28" t="s">
        <v>93</v>
      </c>
      <c r="I69" s="29">
        <f>SUM(I70:I72)</f>
        <v>58.2</v>
      </c>
      <c r="J69" s="29">
        <f>SUM(J70:J72)</f>
        <v>156.3</v>
      </c>
      <c r="K69" s="96">
        <f t="shared" si="0"/>
        <v>269</v>
      </c>
    </row>
    <row r="70" spans="1:11" ht="42.75">
      <c r="A70" s="95" t="s">
        <v>63</v>
      </c>
      <c r="B70" s="27" t="s">
        <v>3</v>
      </c>
      <c r="C70" s="27" t="s">
        <v>2</v>
      </c>
      <c r="D70" s="27" t="s">
        <v>69</v>
      </c>
      <c r="E70" s="28" t="s">
        <v>98</v>
      </c>
      <c r="F70" s="28" t="s">
        <v>136</v>
      </c>
      <c r="G70" s="28" t="s">
        <v>152</v>
      </c>
      <c r="H70" s="28" t="s">
        <v>60</v>
      </c>
      <c r="I70" s="29">
        <f>прил3!J73</f>
        <v>36</v>
      </c>
      <c r="J70" s="29">
        <f>прил3!K73</f>
        <v>36</v>
      </c>
      <c r="K70" s="96">
        <f t="shared" si="0"/>
        <v>100</v>
      </c>
    </row>
    <row r="71" spans="1:11" ht="42.75">
      <c r="A71" s="95" t="s">
        <v>64</v>
      </c>
      <c r="B71" s="27" t="s">
        <v>3</v>
      </c>
      <c r="C71" s="27" t="s">
        <v>2</v>
      </c>
      <c r="D71" s="27" t="s">
        <v>69</v>
      </c>
      <c r="E71" s="28" t="s">
        <v>98</v>
      </c>
      <c r="F71" s="28" t="s">
        <v>136</v>
      </c>
      <c r="G71" s="28" t="s">
        <v>152</v>
      </c>
      <c r="H71" s="28" t="s">
        <v>47</v>
      </c>
      <c r="I71" s="29">
        <f>прил3!J74</f>
        <v>10.9</v>
      </c>
      <c r="J71" s="29">
        <f>прил3!K74</f>
        <v>109</v>
      </c>
      <c r="K71" s="96">
        <f t="shared" si="0"/>
        <v>1000</v>
      </c>
    </row>
    <row r="72" spans="1:11" ht="42.75">
      <c r="A72" s="95" t="s">
        <v>65</v>
      </c>
      <c r="B72" s="27" t="s">
        <v>3</v>
      </c>
      <c r="C72" s="27" t="s">
        <v>2</v>
      </c>
      <c r="D72" s="27" t="s">
        <v>69</v>
      </c>
      <c r="E72" s="28" t="s">
        <v>98</v>
      </c>
      <c r="F72" s="28" t="s">
        <v>136</v>
      </c>
      <c r="G72" s="28" t="s">
        <v>152</v>
      </c>
      <c r="H72" s="28" t="s">
        <v>61</v>
      </c>
      <c r="I72" s="29">
        <f>прил3!J75</f>
        <v>11.3</v>
      </c>
      <c r="J72" s="29">
        <f>прил3!K75</f>
        <v>11.3</v>
      </c>
      <c r="K72" s="96">
        <f t="shared" si="0"/>
        <v>100</v>
      </c>
    </row>
    <row r="73" spans="1:11" ht="30">
      <c r="A73" s="93" t="s">
        <v>73</v>
      </c>
      <c r="B73" s="41" t="s">
        <v>2</v>
      </c>
      <c r="C73" s="39"/>
      <c r="D73" s="39"/>
      <c r="E73" s="40"/>
      <c r="F73" s="40"/>
      <c r="G73" s="40" t="s">
        <v>93</v>
      </c>
      <c r="H73" s="40" t="s">
        <v>93</v>
      </c>
      <c r="I73" s="36">
        <f aca="true" t="shared" si="5" ref="I73:J76">I74</f>
        <v>26.2</v>
      </c>
      <c r="J73" s="36">
        <f t="shared" si="5"/>
        <v>26.2</v>
      </c>
      <c r="K73" s="94">
        <f t="shared" si="0"/>
        <v>100</v>
      </c>
    </row>
    <row r="74" spans="1:11" ht="42.75">
      <c r="A74" s="95" t="s">
        <v>172</v>
      </c>
      <c r="B74" s="27" t="s">
        <v>2</v>
      </c>
      <c r="C74" s="27" t="s">
        <v>122</v>
      </c>
      <c r="D74" s="27"/>
      <c r="E74" s="28" t="s">
        <v>93</v>
      </c>
      <c r="F74" s="28"/>
      <c r="G74" s="28" t="s">
        <v>93</v>
      </c>
      <c r="H74" s="28" t="s">
        <v>93</v>
      </c>
      <c r="I74" s="29">
        <f t="shared" si="5"/>
        <v>26.2</v>
      </c>
      <c r="J74" s="29">
        <f t="shared" si="5"/>
        <v>26.2</v>
      </c>
      <c r="K74" s="96">
        <f t="shared" si="0"/>
        <v>100</v>
      </c>
    </row>
    <row r="75" spans="1:11" ht="42.75">
      <c r="A75" s="95" t="s">
        <v>68</v>
      </c>
      <c r="B75" s="27" t="s">
        <v>2</v>
      </c>
      <c r="C75" s="27" t="s">
        <v>122</v>
      </c>
      <c r="D75" s="27" t="s">
        <v>69</v>
      </c>
      <c r="E75" s="28" t="s">
        <v>98</v>
      </c>
      <c r="F75" s="28"/>
      <c r="G75" s="28" t="s">
        <v>93</v>
      </c>
      <c r="H75" s="28" t="s">
        <v>93</v>
      </c>
      <c r="I75" s="29">
        <f t="shared" si="5"/>
        <v>26.2</v>
      </c>
      <c r="J75" s="29">
        <f t="shared" si="5"/>
        <v>26.2</v>
      </c>
      <c r="K75" s="96">
        <f t="shared" si="0"/>
        <v>100</v>
      </c>
    </row>
    <row r="76" spans="1:11" ht="42.75">
      <c r="A76" s="95" t="s">
        <v>70</v>
      </c>
      <c r="B76" s="27" t="s">
        <v>2</v>
      </c>
      <c r="C76" s="27" t="s">
        <v>122</v>
      </c>
      <c r="D76" s="27" t="s">
        <v>69</v>
      </c>
      <c r="E76" s="28" t="s">
        <v>98</v>
      </c>
      <c r="F76" s="28"/>
      <c r="G76" s="28" t="s">
        <v>93</v>
      </c>
      <c r="H76" s="28" t="s">
        <v>93</v>
      </c>
      <c r="I76" s="29">
        <f t="shared" si="5"/>
        <v>26.2</v>
      </c>
      <c r="J76" s="29">
        <f t="shared" si="5"/>
        <v>26.2</v>
      </c>
      <c r="K76" s="96">
        <f t="shared" si="0"/>
        <v>100</v>
      </c>
    </row>
    <row r="77" spans="1:11" ht="42.75">
      <c r="A77" s="97" t="s">
        <v>173</v>
      </c>
      <c r="B77" s="98" t="s">
        <v>2</v>
      </c>
      <c r="C77" s="98" t="s">
        <v>122</v>
      </c>
      <c r="D77" s="98" t="s">
        <v>69</v>
      </c>
      <c r="E77" s="99" t="s">
        <v>98</v>
      </c>
      <c r="F77" s="99" t="s">
        <v>136</v>
      </c>
      <c r="G77" s="99" t="s">
        <v>169</v>
      </c>
      <c r="H77" s="99" t="s">
        <v>93</v>
      </c>
      <c r="I77" s="100">
        <f>I80</f>
        <v>26.2</v>
      </c>
      <c r="J77" s="100">
        <f>J80</f>
        <v>26.2</v>
      </c>
      <c r="K77" s="101">
        <f t="shared" si="0"/>
        <v>100</v>
      </c>
    </row>
    <row r="78" spans="1:11" ht="42.75">
      <c r="A78" s="87" t="s">
        <v>63</v>
      </c>
      <c r="B78" s="88" t="s">
        <v>2</v>
      </c>
      <c r="C78" s="88" t="s">
        <v>122</v>
      </c>
      <c r="D78" s="88" t="s">
        <v>69</v>
      </c>
      <c r="E78" s="89" t="s">
        <v>98</v>
      </c>
      <c r="F78" s="89" t="s">
        <v>136</v>
      </c>
      <c r="G78" s="89" t="s">
        <v>170</v>
      </c>
      <c r="H78" s="89" t="s">
        <v>60</v>
      </c>
      <c r="I78" s="90">
        <v>0</v>
      </c>
      <c r="J78" s="90">
        <v>0</v>
      </c>
      <c r="K78" s="90" t="e">
        <f t="shared" si="0"/>
        <v>#DIV/0!</v>
      </c>
    </row>
    <row r="79" spans="1:11" ht="42.75">
      <c r="A79" s="79" t="s">
        <v>64</v>
      </c>
      <c r="B79" s="80" t="s">
        <v>2</v>
      </c>
      <c r="C79" s="80" t="s">
        <v>95</v>
      </c>
      <c r="D79" s="80" t="s">
        <v>69</v>
      </c>
      <c r="E79" s="81" t="s">
        <v>98</v>
      </c>
      <c r="F79" s="81" t="s">
        <v>136</v>
      </c>
      <c r="G79" s="81" t="s">
        <v>72</v>
      </c>
      <c r="H79" s="81" t="s">
        <v>47</v>
      </c>
      <c r="I79" s="82"/>
      <c r="J79" s="82">
        <v>0</v>
      </c>
      <c r="K79" s="82" t="e">
        <f t="shared" si="0"/>
        <v>#DIV/0!</v>
      </c>
    </row>
    <row r="80" spans="1:11" ht="42.75">
      <c r="A80" s="107" t="s">
        <v>65</v>
      </c>
      <c r="B80" s="108" t="s">
        <v>2</v>
      </c>
      <c r="C80" s="108" t="s">
        <v>122</v>
      </c>
      <c r="D80" s="108" t="s">
        <v>69</v>
      </c>
      <c r="E80" s="109" t="s">
        <v>98</v>
      </c>
      <c r="F80" s="109" t="s">
        <v>136</v>
      </c>
      <c r="G80" s="109" t="s">
        <v>169</v>
      </c>
      <c r="H80" s="109" t="s">
        <v>61</v>
      </c>
      <c r="I80" s="110">
        <f>прил3!J83</f>
        <v>26.2</v>
      </c>
      <c r="J80" s="110">
        <f>прил3!K83</f>
        <v>26.2</v>
      </c>
      <c r="K80" s="111">
        <f t="shared" si="0"/>
        <v>100</v>
      </c>
    </row>
    <row r="81" spans="1:11" ht="28.5">
      <c r="A81" s="83" t="s">
        <v>80</v>
      </c>
      <c r="B81" s="84" t="s">
        <v>2</v>
      </c>
      <c r="C81" s="84" t="s">
        <v>95</v>
      </c>
      <c r="D81" s="84" t="s">
        <v>69</v>
      </c>
      <c r="E81" s="85" t="s">
        <v>98</v>
      </c>
      <c r="F81" s="85" t="s">
        <v>136</v>
      </c>
      <c r="G81" s="85" t="s">
        <v>72</v>
      </c>
      <c r="H81" s="85" t="s">
        <v>62</v>
      </c>
      <c r="I81" s="86">
        <v>0</v>
      </c>
      <c r="J81" s="86">
        <v>0</v>
      </c>
      <c r="K81" s="86" t="e">
        <f t="shared" si="0"/>
        <v>#DIV/0!</v>
      </c>
    </row>
    <row r="82" spans="1:11" ht="15">
      <c r="A82" s="112" t="s">
        <v>120</v>
      </c>
      <c r="B82" s="113" t="s">
        <v>95</v>
      </c>
      <c r="C82" s="114"/>
      <c r="D82" s="114"/>
      <c r="E82" s="115"/>
      <c r="F82" s="115"/>
      <c r="G82" s="115"/>
      <c r="H82" s="115"/>
      <c r="I82" s="116">
        <f aca="true" t="shared" si="6" ref="I82:J85">I83</f>
        <v>340.4</v>
      </c>
      <c r="J82" s="116">
        <f t="shared" si="6"/>
        <v>337.5</v>
      </c>
      <c r="K82" s="117">
        <f t="shared" si="0"/>
        <v>99</v>
      </c>
    </row>
    <row r="83" spans="1:11" ht="14.25">
      <c r="A83" s="95" t="s">
        <v>121</v>
      </c>
      <c r="B83" s="27" t="s">
        <v>95</v>
      </c>
      <c r="C83" s="27" t="s">
        <v>122</v>
      </c>
      <c r="D83" s="27"/>
      <c r="E83" s="28"/>
      <c r="F83" s="28"/>
      <c r="G83" s="28"/>
      <c r="H83" s="28"/>
      <c r="I83" s="29">
        <f t="shared" si="6"/>
        <v>340.4</v>
      </c>
      <c r="J83" s="29">
        <f t="shared" si="6"/>
        <v>337.5</v>
      </c>
      <c r="K83" s="96">
        <f t="shared" si="0"/>
        <v>99</v>
      </c>
    </row>
    <row r="84" spans="1:11" ht="42.75">
      <c r="A84" s="95" t="s">
        <v>68</v>
      </c>
      <c r="B84" s="27" t="s">
        <v>95</v>
      </c>
      <c r="C84" s="27" t="s">
        <v>122</v>
      </c>
      <c r="D84" s="27" t="s">
        <v>69</v>
      </c>
      <c r="E84" s="28" t="s">
        <v>98</v>
      </c>
      <c r="F84" s="28"/>
      <c r="G84" s="28"/>
      <c r="H84" s="28"/>
      <c r="I84" s="29">
        <f t="shared" si="6"/>
        <v>340.4</v>
      </c>
      <c r="J84" s="29">
        <f t="shared" si="6"/>
        <v>337.5</v>
      </c>
      <c r="K84" s="96">
        <f t="shared" si="0"/>
        <v>99</v>
      </c>
    </row>
    <row r="85" spans="1:11" ht="42.75">
      <c r="A85" s="95" t="s">
        <v>70</v>
      </c>
      <c r="B85" s="27" t="s">
        <v>95</v>
      </c>
      <c r="C85" s="27" t="s">
        <v>122</v>
      </c>
      <c r="D85" s="27" t="s">
        <v>69</v>
      </c>
      <c r="E85" s="28" t="s">
        <v>98</v>
      </c>
      <c r="F85" s="28"/>
      <c r="G85" s="28"/>
      <c r="H85" s="28"/>
      <c r="I85" s="29">
        <f t="shared" si="6"/>
        <v>340.4</v>
      </c>
      <c r="J85" s="29">
        <f t="shared" si="6"/>
        <v>337.5</v>
      </c>
      <c r="K85" s="96">
        <f t="shared" si="0"/>
        <v>99</v>
      </c>
    </row>
    <row r="86" spans="1:11" ht="57">
      <c r="A86" s="95" t="s">
        <v>123</v>
      </c>
      <c r="B86" s="27" t="s">
        <v>95</v>
      </c>
      <c r="C86" s="27" t="s">
        <v>122</v>
      </c>
      <c r="D86" s="27" t="s">
        <v>69</v>
      </c>
      <c r="E86" s="28" t="s">
        <v>98</v>
      </c>
      <c r="F86" s="28"/>
      <c r="G86" s="28" t="s">
        <v>124</v>
      </c>
      <c r="H86" s="28"/>
      <c r="I86" s="29">
        <f>I87+I88</f>
        <v>340.4</v>
      </c>
      <c r="J86" s="29">
        <f>J87+J88</f>
        <v>337.5</v>
      </c>
      <c r="K86" s="96">
        <f t="shared" si="0"/>
        <v>99</v>
      </c>
    </row>
    <row r="87" spans="1:11" ht="42.75">
      <c r="A87" s="95" t="s">
        <v>65</v>
      </c>
      <c r="B87" s="27" t="s">
        <v>95</v>
      </c>
      <c r="C87" s="27" t="s">
        <v>122</v>
      </c>
      <c r="D87" s="27" t="s">
        <v>69</v>
      </c>
      <c r="E87" s="28" t="s">
        <v>98</v>
      </c>
      <c r="F87" s="28" t="s">
        <v>136</v>
      </c>
      <c r="G87" s="28">
        <v>42340</v>
      </c>
      <c r="H87" s="28" t="s">
        <v>61</v>
      </c>
      <c r="I87" s="29">
        <f>прил3!J90</f>
        <v>109.2</v>
      </c>
      <c r="J87" s="29">
        <f>прил3!K90</f>
        <v>109.2</v>
      </c>
      <c r="K87" s="96">
        <f t="shared" si="0"/>
        <v>100</v>
      </c>
    </row>
    <row r="88" spans="1:11" ht="42.75">
      <c r="A88" s="97" t="s">
        <v>65</v>
      </c>
      <c r="B88" s="98" t="s">
        <v>95</v>
      </c>
      <c r="C88" s="98" t="s">
        <v>122</v>
      </c>
      <c r="D88" s="98" t="s">
        <v>69</v>
      </c>
      <c r="E88" s="99" t="s">
        <v>98</v>
      </c>
      <c r="F88" s="99" t="s">
        <v>136</v>
      </c>
      <c r="G88" s="99">
        <v>44102</v>
      </c>
      <c r="H88" s="99" t="s">
        <v>61</v>
      </c>
      <c r="I88" s="100">
        <f>прил3!J91</f>
        <v>231.2</v>
      </c>
      <c r="J88" s="100">
        <f>прил3!K91</f>
        <v>228.3</v>
      </c>
      <c r="K88" s="101">
        <f t="shared" si="0"/>
        <v>99</v>
      </c>
    </row>
    <row r="89" spans="1:11" ht="14.25">
      <c r="A89" s="87" t="s">
        <v>131</v>
      </c>
      <c r="B89" s="88" t="s">
        <v>95</v>
      </c>
      <c r="C89" s="88" t="s">
        <v>126</v>
      </c>
      <c r="D89" s="88"/>
      <c r="E89" s="89"/>
      <c r="F89" s="89"/>
      <c r="G89" s="89"/>
      <c r="H89" s="89"/>
      <c r="I89" s="90">
        <f>I93</f>
        <v>0</v>
      </c>
      <c r="J89" s="90">
        <f>J93</f>
        <v>0</v>
      </c>
      <c r="K89" s="90" t="e">
        <f t="shared" si="0"/>
        <v>#DIV/0!</v>
      </c>
    </row>
    <row r="90" spans="1:11" ht="42.75">
      <c r="A90" s="26" t="s">
        <v>68</v>
      </c>
      <c r="B90" s="27" t="s">
        <v>95</v>
      </c>
      <c r="C90" s="27" t="s">
        <v>126</v>
      </c>
      <c r="D90" s="27" t="s">
        <v>69</v>
      </c>
      <c r="E90" s="28" t="s">
        <v>59</v>
      </c>
      <c r="F90" s="28"/>
      <c r="G90" s="28"/>
      <c r="H90" s="28"/>
      <c r="I90" s="29">
        <v>0</v>
      </c>
      <c r="J90" s="29">
        <v>0</v>
      </c>
      <c r="K90" s="29" t="e">
        <f t="shared" si="0"/>
        <v>#DIV/0!</v>
      </c>
    </row>
    <row r="91" spans="1:11" ht="42.75">
      <c r="A91" s="26" t="s">
        <v>70</v>
      </c>
      <c r="B91" s="27" t="s">
        <v>95</v>
      </c>
      <c r="C91" s="27" t="s">
        <v>126</v>
      </c>
      <c r="D91" s="27" t="s">
        <v>69</v>
      </c>
      <c r="E91" s="28" t="s">
        <v>98</v>
      </c>
      <c r="F91" s="28"/>
      <c r="G91" s="28"/>
      <c r="H91" s="28"/>
      <c r="I91" s="29">
        <v>0</v>
      </c>
      <c r="J91" s="29">
        <v>0</v>
      </c>
      <c r="K91" s="29" t="e">
        <f t="shared" si="0"/>
        <v>#DIV/0!</v>
      </c>
    </row>
    <row r="92" spans="1:11" ht="14.25">
      <c r="A92" s="26" t="s">
        <v>131</v>
      </c>
      <c r="B92" s="27" t="s">
        <v>95</v>
      </c>
      <c r="C92" s="27" t="s">
        <v>126</v>
      </c>
      <c r="D92" s="27" t="s">
        <v>69</v>
      </c>
      <c r="E92" s="28" t="s">
        <v>98</v>
      </c>
      <c r="F92" s="28"/>
      <c r="G92" s="28">
        <v>4237</v>
      </c>
      <c r="H92" s="28"/>
      <c r="I92" s="29">
        <v>0</v>
      </c>
      <c r="J92" s="29">
        <v>0</v>
      </c>
      <c r="K92" s="29" t="e">
        <f>ROUND(J92/I92*100,0.1)</f>
        <v>#DIV/0!</v>
      </c>
    </row>
    <row r="93" spans="1:11" ht="42.75">
      <c r="A93" s="79" t="s">
        <v>65</v>
      </c>
      <c r="B93" s="80" t="s">
        <v>95</v>
      </c>
      <c r="C93" s="80" t="s">
        <v>126</v>
      </c>
      <c r="D93" s="80" t="s">
        <v>69</v>
      </c>
      <c r="E93" s="81" t="s">
        <v>98</v>
      </c>
      <c r="F93" s="81"/>
      <c r="G93" s="81">
        <v>4237</v>
      </c>
      <c r="H93" s="81" t="s">
        <v>61</v>
      </c>
      <c r="I93" s="82">
        <v>0</v>
      </c>
      <c r="J93" s="82">
        <v>0</v>
      </c>
      <c r="K93" s="82" t="e">
        <f t="shared" si="0"/>
        <v>#DIV/0!</v>
      </c>
    </row>
    <row r="94" spans="1:11" ht="15">
      <c r="A94" s="112" t="s">
        <v>36</v>
      </c>
      <c r="B94" s="113" t="s">
        <v>5</v>
      </c>
      <c r="C94" s="114"/>
      <c r="D94" s="114"/>
      <c r="E94" s="115"/>
      <c r="F94" s="115"/>
      <c r="G94" s="115"/>
      <c r="H94" s="115"/>
      <c r="I94" s="116">
        <f>I95+I100+I111</f>
        <v>1493.3000000000002</v>
      </c>
      <c r="J94" s="116">
        <f>J95+J100+J111</f>
        <v>1178.2</v>
      </c>
      <c r="K94" s="117">
        <f>ROUND(J94/I94*100,0.1)</f>
        <v>79</v>
      </c>
    </row>
    <row r="95" spans="1:11" ht="14.25">
      <c r="A95" s="95" t="s">
        <v>153</v>
      </c>
      <c r="B95" s="27" t="s">
        <v>5</v>
      </c>
      <c r="C95" s="27" t="s">
        <v>94</v>
      </c>
      <c r="D95" s="27"/>
      <c r="E95" s="28"/>
      <c r="F95" s="28"/>
      <c r="G95" s="28"/>
      <c r="H95" s="28"/>
      <c r="I95" s="29">
        <f>I96</f>
        <v>14.4</v>
      </c>
      <c r="J95" s="29">
        <f>J96+J124</f>
        <v>0</v>
      </c>
      <c r="K95" s="96">
        <f>K96</f>
        <v>0</v>
      </c>
    </row>
    <row r="96" spans="1:11" ht="42.75">
      <c r="A96" s="95" t="s">
        <v>154</v>
      </c>
      <c r="B96" s="27" t="s">
        <v>5</v>
      </c>
      <c r="C96" s="27" t="s">
        <v>94</v>
      </c>
      <c r="D96" s="27" t="s">
        <v>69</v>
      </c>
      <c r="E96" s="28" t="s">
        <v>59</v>
      </c>
      <c r="F96" s="28"/>
      <c r="G96" s="28"/>
      <c r="H96" s="28"/>
      <c r="I96" s="29">
        <f>I97</f>
        <v>14.4</v>
      </c>
      <c r="J96" s="29">
        <f>J97</f>
        <v>0</v>
      </c>
      <c r="K96" s="96">
        <f>K97</f>
        <v>0</v>
      </c>
    </row>
    <row r="97" spans="1:11" ht="57">
      <c r="A97" s="95" t="s">
        <v>155</v>
      </c>
      <c r="B97" s="27" t="s">
        <v>5</v>
      </c>
      <c r="C97" s="27" t="s">
        <v>94</v>
      </c>
      <c r="D97" s="27" t="s">
        <v>69</v>
      </c>
      <c r="E97" s="28" t="s">
        <v>98</v>
      </c>
      <c r="F97" s="28" t="s">
        <v>136</v>
      </c>
      <c r="G97" s="28"/>
      <c r="H97" s="28"/>
      <c r="I97" s="29">
        <f>I98</f>
        <v>14.4</v>
      </c>
      <c r="J97" s="29">
        <f>J98</f>
        <v>0</v>
      </c>
      <c r="K97" s="96">
        <f>K98</f>
        <v>0</v>
      </c>
    </row>
    <row r="98" spans="1:11" ht="28.5">
      <c r="A98" s="95" t="s">
        <v>156</v>
      </c>
      <c r="B98" s="27" t="s">
        <v>5</v>
      </c>
      <c r="C98" s="27" t="s">
        <v>94</v>
      </c>
      <c r="D98" s="27" t="s">
        <v>69</v>
      </c>
      <c r="E98" s="28" t="s">
        <v>98</v>
      </c>
      <c r="F98" s="28" t="s">
        <v>136</v>
      </c>
      <c r="G98" s="28" t="s">
        <v>176</v>
      </c>
      <c r="H98" s="28"/>
      <c r="I98" s="29">
        <f>I99</f>
        <v>14.4</v>
      </c>
      <c r="J98" s="29">
        <f>J99</f>
        <v>0</v>
      </c>
      <c r="K98" s="96">
        <f>K99</f>
        <v>0</v>
      </c>
    </row>
    <row r="99" spans="1:11" ht="42.75">
      <c r="A99" s="95" t="s">
        <v>34</v>
      </c>
      <c r="B99" s="27" t="s">
        <v>5</v>
      </c>
      <c r="C99" s="27" t="s">
        <v>94</v>
      </c>
      <c r="D99" s="27" t="s">
        <v>69</v>
      </c>
      <c r="E99" s="28" t="s">
        <v>98</v>
      </c>
      <c r="F99" s="28" t="s">
        <v>136</v>
      </c>
      <c r="G99" s="28" t="s">
        <v>176</v>
      </c>
      <c r="H99" s="28" t="s">
        <v>61</v>
      </c>
      <c r="I99" s="29">
        <v>14.4</v>
      </c>
      <c r="J99" s="29">
        <v>0</v>
      </c>
      <c r="K99" s="96">
        <f>ROUND(J99/I99*100,0.1)</f>
        <v>0</v>
      </c>
    </row>
    <row r="100" spans="1:11" ht="14.25">
      <c r="A100" s="95" t="s">
        <v>157</v>
      </c>
      <c r="B100" s="27" t="s">
        <v>5</v>
      </c>
      <c r="C100" s="27" t="s">
        <v>3</v>
      </c>
      <c r="D100" s="27"/>
      <c r="E100" s="28"/>
      <c r="F100" s="28"/>
      <c r="G100" s="28"/>
      <c r="H100" s="28"/>
      <c r="I100" s="29">
        <f>I101</f>
        <v>1040.9</v>
      </c>
      <c r="J100" s="29">
        <f>J101+J129</f>
        <v>1040.9</v>
      </c>
      <c r="K100" s="96">
        <f>K101</f>
        <v>59</v>
      </c>
    </row>
    <row r="101" spans="1:11" ht="42.75">
      <c r="A101" s="95" t="s">
        <v>154</v>
      </c>
      <c r="B101" s="27" t="s">
        <v>5</v>
      </c>
      <c r="C101" s="27" t="s">
        <v>3</v>
      </c>
      <c r="D101" s="27" t="s">
        <v>69</v>
      </c>
      <c r="E101" s="28" t="s">
        <v>59</v>
      </c>
      <c r="F101" s="28"/>
      <c r="G101" s="28"/>
      <c r="H101" s="28"/>
      <c r="I101" s="29">
        <f>I102</f>
        <v>1040.9</v>
      </c>
      <c r="J101" s="29">
        <f>J102</f>
        <v>1040.9</v>
      </c>
      <c r="K101" s="96">
        <f>K102</f>
        <v>59</v>
      </c>
    </row>
    <row r="102" spans="1:11" ht="57">
      <c r="A102" s="95" t="s">
        <v>155</v>
      </c>
      <c r="B102" s="27" t="s">
        <v>5</v>
      </c>
      <c r="C102" s="27" t="s">
        <v>3</v>
      </c>
      <c r="D102" s="27" t="s">
        <v>69</v>
      </c>
      <c r="E102" s="28" t="s">
        <v>98</v>
      </c>
      <c r="F102" s="28" t="s">
        <v>136</v>
      </c>
      <c r="G102" s="28"/>
      <c r="H102" s="28"/>
      <c r="I102" s="29">
        <f>I103</f>
        <v>1040.9</v>
      </c>
      <c r="J102" s="29">
        <f>J103</f>
        <v>1040.9</v>
      </c>
      <c r="K102" s="96">
        <f>K103</f>
        <v>59</v>
      </c>
    </row>
    <row r="103" spans="1:11" ht="28.5">
      <c r="A103" s="95" t="s">
        <v>156</v>
      </c>
      <c r="B103" s="27" t="s">
        <v>5</v>
      </c>
      <c r="C103" s="27" t="s">
        <v>3</v>
      </c>
      <c r="D103" s="27" t="s">
        <v>69</v>
      </c>
      <c r="E103" s="28" t="s">
        <v>98</v>
      </c>
      <c r="F103" s="28" t="s">
        <v>136</v>
      </c>
      <c r="G103" s="28" t="s">
        <v>158</v>
      </c>
      <c r="H103" s="28"/>
      <c r="I103" s="29">
        <f>прил3!J106</f>
        <v>1040.9</v>
      </c>
      <c r="J103" s="29">
        <f>прил3!K106</f>
        <v>1040.9</v>
      </c>
      <c r="K103" s="96">
        <f>K104</f>
        <v>59</v>
      </c>
    </row>
    <row r="104" spans="1:11" ht="42.75">
      <c r="A104" s="95" t="s">
        <v>34</v>
      </c>
      <c r="B104" s="27" t="s">
        <v>5</v>
      </c>
      <c r="C104" s="27" t="s">
        <v>3</v>
      </c>
      <c r="D104" s="27" t="s">
        <v>69</v>
      </c>
      <c r="E104" s="28" t="s">
        <v>98</v>
      </c>
      <c r="F104" s="28" t="s">
        <v>136</v>
      </c>
      <c r="G104" s="28" t="s">
        <v>158</v>
      </c>
      <c r="H104" s="28" t="s">
        <v>61</v>
      </c>
      <c r="I104" s="29">
        <f>прил3!J107</f>
        <v>254.3</v>
      </c>
      <c r="J104" s="29">
        <f>прил3!K107</f>
        <v>148.8</v>
      </c>
      <c r="K104" s="96">
        <f aca="true" t="shared" si="7" ref="K104:K114">ROUND(J104/I104*100,0.1)</f>
        <v>59</v>
      </c>
    </row>
    <row r="105" spans="1:11" ht="42.75">
      <c r="A105" s="95" t="s">
        <v>34</v>
      </c>
      <c r="B105" s="27" t="s">
        <v>5</v>
      </c>
      <c r="C105" s="27" t="s">
        <v>3</v>
      </c>
      <c r="D105" s="27" t="s">
        <v>177</v>
      </c>
      <c r="E105" s="28" t="s">
        <v>136</v>
      </c>
      <c r="F105" s="28" t="s">
        <v>180</v>
      </c>
      <c r="G105" s="28" t="s">
        <v>181</v>
      </c>
      <c r="H105" s="28" t="s">
        <v>61</v>
      </c>
      <c r="I105" s="29">
        <f>прил3!J108</f>
        <v>16</v>
      </c>
      <c r="J105" s="29">
        <f>прил3!K108</f>
        <v>16</v>
      </c>
      <c r="K105" s="96">
        <f>ROUND(J105/I105*100,0.1)</f>
        <v>100</v>
      </c>
    </row>
    <row r="106" spans="1:11" ht="42.75">
      <c r="A106" s="95" t="s">
        <v>34</v>
      </c>
      <c r="B106" s="27" t="s">
        <v>5</v>
      </c>
      <c r="C106" s="27" t="s">
        <v>3</v>
      </c>
      <c r="D106" s="27" t="s">
        <v>69</v>
      </c>
      <c r="E106" s="28" t="s">
        <v>98</v>
      </c>
      <c r="F106" s="28" t="s">
        <v>136</v>
      </c>
      <c r="G106" s="28" t="s">
        <v>140</v>
      </c>
      <c r="H106" s="28" t="s">
        <v>179</v>
      </c>
      <c r="I106" s="29">
        <f>прил3!J109</f>
        <v>848.6</v>
      </c>
      <c r="J106" s="29">
        <f>прил3!K109</f>
        <v>848.6</v>
      </c>
      <c r="K106" s="96">
        <f>ROUND(J106/I106*100,0.1)</f>
        <v>100</v>
      </c>
    </row>
    <row r="107" spans="1:11" ht="42.75">
      <c r="A107" s="95" t="s">
        <v>34</v>
      </c>
      <c r="B107" s="27" t="s">
        <v>5</v>
      </c>
      <c r="C107" s="27" t="s">
        <v>3</v>
      </c>
      <c r="D107" s="27" t="s">
        <v>69</v>
      </c>
      <c r="E107" s="28" t="s">
        <v>98</v>
      </c>
      <c r="F107" s="28" t="s">
        <v>136</v>
      </c>
      <c r="G107" s="28" t="s">
        <v>159</v>
      </c>
      <c r="H107" s="28" t="s">
        <v>61</v>
      </c>
      <c r="I107" s="29">
        <f>прил3!J110</f>
        <v>119.3</v>
      </c>
      <c r="J107" s="29">
        <f>прил3!K110</f>
        <v>27.5</v>
      </c>
      <c r="K107" s="96">
        <f t="shared" si="7"/>
        <v>23</v>
      </c>
    </row>
    <row r="108" spans="1:11" ht="42.75">
      <c r="A108" s="95" t="s">
        <v>34</v>
      </c>
      <c r="B108" s="27" t="s">
        <v>5</v>
      </c>
      <c r="C108" s="27" t="s">
        <v>3</v>
      </c>
      <c r="D108" s="27" t="s">
        <v>69</v>
      </c>
      <c r="E108" s="28" t="s">
        <v>98</v>
      </c>
      <c r="F108" s="28" t="s">
        <v>136</v>
      </c>
      <c r="G108" s="28" t="s">
        <v>182</v>
      </c>
      <c r="H108" s="28" t="s">
        <v>61</v>
      </c>
      <c r="I108" s="29">
        <v>14.4</v>
      </c>
      <c r="J108" s="29">
        <v>14.4</v>
      </c>
      <c r="K108" s="96">
        <f>ROUND(J108/I108*100,0.1)</f>
        <v>100</v>
      </c>
    </row>
    <row r="109" spans="1:11" ht="42.75">
      <c r="A109" s="95" t="s">
        <v>34</v>
      </c>
      <c r="B109" s="27" t="s">
        <v>5</v>
      </c>
      <c r="C109" s="27" t="s">
        <v>3</v>
      </c>
      <c r="D109" s="27" t="s">
        <v>69</v>
      </c>
      <c r="E109" s="28" t="s">
        <v>98</v>
      </c>
      <c r="F109" s="28" t="s">
        <v>136</v>
      </c>
      <c r="G109" s="28" t="s">
        <v>183</v>
      </c>
      <c r="H109" s="28" t="s">
        <v>61</v>
      </c>
      <c r="I109" s="29">
        <v>14.4</v>
      </c>
      <c r="J109" s="29">
        <v>14.4</v>
      </c>
      <c r="K109" s="96">
        <f>ROUND(J109/I109*100,0.1)</f>
        <v>100</v>
      </c>
    </row>
    <row r="110" spans="1:11" ht="42.75">
      <c r="A110" s="95" t="s">
        <v>34</v>
      </c>
      <c r="B110" s="27" t="s">
        <v>5</v>
      </c>
      <c r="C110" s="27" t="s">
        <v>3</v>
      </c>
      <c r="D110" s="27" t="s">
        <v>69</v>
      </c>
      <c r="E110" s="28" t="s">
        <v>98</v>
      </c>
      <c r="F110" s="28" t="s">
        <v>136</v>
      </c>
      <c r="G110" s="28" t="s">
        <v>140</v>
      </c>
      <c r="H110" s="28" t="s">
        <v>61</v>
      </c>
      <c r="I110" s="29">
        <f>прил3!J113</f>
        <v>387.6</v>
      </c>
      <c r="J110" s="29">
        <f>прил3!K113</f>
        <v>0</v>
      </c>
      <c r="K110" s="96">
        <f t="shared" si="7"/>
        <v>0</v>
      </c>
    </row>
    <row r="111" spans="1:11" ht="14.25">
      <c r="A111" s="95" t="s">
        <v>37</v>
      </c>
      <c r="B111" s="27" t="s">
        <v>5</v>
      </c>
      <c r="C111" s="27" t="s">
        <v>2</v>
      </c>
      <c r="D111" s="27"/>
      <c r="E111" s="28"/>
      <c r="F111" s="28"/>
      <c r="G111" s="28"/>
      <c r="H111" s="28"/>
      <c r="I111" s="29">
        <f>I112+I129</f>
        <v>438</v>
      </c>
      <c r="J111" s="29">
        <f>J112+J129</f>
        <v>137.3</v>
      </c>
      <c r="K111" s="96">
        <f t="shared" si="7"/>
        <v>31</v>
      </c>
    </row>
    <row r="112" spans="1:11" ht="42.75">
      <c r="A112" s="95" t="s">
        <v>68</v>
      </c>
      <c r="B112" s="27" t="s">
        <v>5</v>
      </c>
      <c r="C112" s="27" t="s">
        <v>2</v>
      </c>
      <c r="D112" s="27" t="s">
        <v>69</v>
      </c>
      <c r="E112" s="28" t="s">
        <v>59</v>
      </c>
      <c r="F112" s="28"/>
      <c r="G112" s="28"/>
      <c r="H112" s="28"/>
      <c r="I112" s="29">
        <f>I113</f>
        <v>438</v>
      </c>
      <c r="J112" s="29">
        <f>J113</f>
        <v>137.3</v>
      </c>
      <c r="K112" s="96">
        <f t="shared" si="7"/>
        <v>31</v>
      </c>
    </row>
    <row r="113" spans="1:11" ht="42.75">
      <c r="A113" s="95" t="s">
        <v>70</v>
      </c>
      <c r="B113" s="27" t="s">
        <v>5</v>
      </c>
      <c r="C113" s="27" t="s">
        <v>2</v>
      </c>
      <c r="D113" s="27" t="s">
        <v>69</v>
      </c>
      <c r="E113" s="28" t="s">
        <v>98</v>
      </c>
      <c r="F113" s="28"/>
      <c r="G113" s="28"/>
      <c r="H113" s="28"/>
      <c r="I113" s="29">
        <f>I114+I117+I120+I123</f>
        <v>438</v>
      </c>
      <c r="J113" s="29">
        <f>J114+J117+J120+J123</f>
        <v>137.3</v>
      </c>
      <c r="K113" s="96">
        <f t="shared" si="7"/>
        <v>31</v>
      </c>
    </row>
    <row r="114" spans="1:11" ht="14.25">
      <c r="A114" s="97" t="s">
        <v>38</v>
      </c>
      <c r="B114" s="98" t="s">
        <v>5</v>
      </c>
      <c r="C114" s="98" t="s">
        <v>2</v>
      </c>
      <c r="D114" s="98" t="s">
        <v>69</v>
      </c>
      <c r="E114" s="99" t="s">
        <v>98</v>
      </c>
      <c r="F114" s="99" t="s">
        <v>136</v>
      </c>
      <c r="G114" s="99" t="s">
        <v>160</v>
      </c>
      <c r="H114" s="99"/>
      <c r="I114" s="100">
        <f>SUM(I115:I116)</f>
        <v>143.7</v>
      </c>
      <c r="J114" s="100">
        <f>SUM(J115:J116)</f>
        <v>81.1</v>
      </c>
      <c r="K114" s="101">
        <f t="shared" si="7"/>
        <v>56</v>
      </c>
    </row>
    <row r="115" spans="1:11" ht="42.75">
      <c r="A115" s="83" t="s">
        <v>34</v>
      </c>
      <c r="B115" s="84" t="s">
        <v>5</v>
      </c>
      <c r="C115" s="84" t="s">
        <v>2</v>
      </c>
      <c r="D115" s="84" t="s">
        <v>69</v>
      </c>
      <c r="E115" s="85" t="s">
        <v>98</v>
      </c>
      <c r="F115" s="85" t="s">
        <v>136</v>
      </c>
      <c r="G115" s="85" t="s">
        <v>160</v>
      </c>
      <c r="H115" s="85" t="s">
        <v>35</v>
      </c>
      <c r="I115" s="86">
        <v>0</v>
      </c>
      <c r="J115" s="86"/>
      <c r="K115" s="86"/>
    </row>
    <row r="116" spans="1:11" ht="42.75">
      <c r="A116" s="107" t="s">
        <v>65</v>
      </c>
      <c r="B116" s="108" t="s">
        <v>5</v>
      </c>
      <c r="C116" s="108" t="s">
        <v>2</v>
      </c>
      <c r="D116" s="108" t="s">
        <v>69</v>
      </c>
      <c r="E116" s="109" t="s">
        <v>98</v>
      </c>
      <c r="F116" s="109" t="s">
        <v>136</v>
      </c>
      <c r="G116" s="109" t="s">
        <v>160</v>
      </c>
      <c r="H116" s="109" t="s">
        <v>61</v>
      </c>
      <c r="I116" s="110">
        <f>прил3!J119</f>
        <v>143.7</v>
      </c>
      <c r="J116" s="110">
        <f>прил3!K119</f>
        <v>81.1</v>
      </c>
      <c r="K116" s="111">
        <f>ROUND(J116/I116*100,0.1)</f>
        <v>56</v>
      </c>
    </row>
    <row r="117" spans="1:11" ht="14.25">
      <c r="A117" s="87" t="s">
        <v>39</v>
      </c>
      <c r="B117" s="88" t="s">
        <v>5</v>
      </c>
      <c r="C117" s="88" t="s">
        <v>2</v>
      </c>
      <c r="D117" s="88" t="s">
        <v>69</v>
      </c>
      <c r="E117" s="89" t="s">
        <v>98</v>
      </c>
      <c r="F117" s="89" t="s">
        <v>136</v>
      </c>
      <c r="G117" s="89" t="s">
        <v>112</v>
      </c>
      <c r="H117" s="89"/>
      <c r="I117" s="90">
        <f>SUM(I118:I119)</f>
        <v>0</v>
      </c>
      <c r="J117" s="90">
        <f>SUM(J118:J119)</f>
        <v>0</v>
      </c>
      <c r="K117" s="90"/>
    </row>
    <row r="118" spans="1:11" ht="42.75">
      <c r="A118" s="26" t="s">
        <v>34</v>
      </c>
      <c r="B118" s="27" t="s">
        <v>5</v>
      </c>
      <c r="C118" s="27" t="s">
        <v>2</v>
      </c>
      <c r="D118" s="27" t="s">
        <v>69</v>
      </c>
      <c r="E118" s="28" t="s">
        <v>98</v>
      </c>
      <c r="F118" s="28" t="s">
        <v>136</v>
      </c>
      <c r="G118" s="28" t="s">
        <v>161</v>
      </c>
      <c r="H118" s="28" t="s">
        <v>35</v>
      </c>
      <c r="I118" s="29"/>
      <c r="J118" s="29"/>
      <c r="K118" s="29"/>
    </row>
    <row r="119" spans="1:11" ht="42.75">
      <c r="A119" s="26" t="s">
        <v>65</v>
      </c>
      <c r="B119" s="27" t="s">
        <v>5</v>
      </c>
      <c r="C119" s="27" t="s">
        <v>2</v>
      </c>
      <c r="D119" s="27" t="s">
        <v>69</v>
      </c>
      <c r="E119" s="28" t="s">
        <v>98</v>
      </c>
      <c r="F119" s="28" t="s">
        <v>136</v>
      </c>
      <c r="G119" s="28" t="s">
        <v>161</v>
      </c>
      <c r="H119" s="28" t="s">
        <v>61</v>
      </c>
      <c r="I119" s="29"/>
      <c r="J119" s="29"/>
      <c r="K119" s="29"/>
    </row>
    <row r="120" spans="1:11" ht="14.25">
      <c r="A120" s="26" t="s">
        <v>40</v>
      </c>
      <c r="B120" s="27" t="s">
        <v>5</v>
      </c>
      <c r="C120" s="27" t="s">
        <v>2</v>
      </c>
      <c r="D120" s="27" t="s">
        <v>69</v>
      </c>
      <c r="E120" s="28" t="s">
        <v>98</v>
      </c>
      <c r="F120" s="28" t="s">
        <v>136</v>
      </c>
      <c r="G120" s="28" t="s">
        <v>113</v>
      </c>
      <c r="H120" s="28"/>
      <c r="I120" s="29">
        <f>SUM(I121:I122)</f>
        <v>0</v>
      </c>
      <c r="J120" s="29">
        <f>SUM(J121:J122)</f>
        <v>0</v>
      </c>
      <c r="K120" s="29"/>
    </row>
    <row r="121" spans="1:11" ht="42.75">
      <c r="A121" s="26" t="s">
        <v>34</v>
      </c>
      <c r="B121" s="27" t="s">
        <v>5</v>
      </c>
      <c r="C121" s="27" t="s">
        <v>2</v>
      </c>
      <c r="D121" s="27" t="s">
        <v>69</v>
      </c>
      <c r="E121" s="28" t="s">
        <v>98</v>
      </c>
      <c r="F121" s="28" t="s">
        <v>136</v>
      </c>
      <c r="G121" s="28" t="s">
        <v>162</v>
      </c>
      <c r="H121" s="28" t="s">
        <v>35</v>
      </c>
      <c r="I121" s="29"/>
      <c r="J121" s="29"/>
      <c r="K121" s="29"/>
    </row>
    <row r="122" spans="1:11" ht="42.75">
      <c r="A122" s="79" t="s">
        <v>65</v>
      </c>
      <c r="B122" s="80" t="s">
        <v>5</v>
      </c>
      <c r="C122" s="80" t="s">
        <v>2</v>
      </c>
      <c r="D122" s="80" t="s">
        <v>69</v>
      </c>
      <c r="E122" s="81" t="s">
        <v>98</v>
      </c>
      <c r="F122" s="81" t="s">
        <v>136</v>
      </c>
      <c r="G122" s="81" t="s">
        <v>162</v>
      </c>
      <c r="H122" s="81" t="s">
        <v>61</v>
      </c>
      <c r="I122" s="82"/>
      <c r="J122" s="82"/>
      <c r="K122" s="82">
        <v>0</v>
      </c>
    </row>
    <row r="123" spans="1:11" ht="28.5">
      <c r="A123" s="107" t="s">
        <v>41</v>
      </c>
      <c r="B123" s="108" t="s">
        <v>5</v>
      </c>
      <c r="C123" s="108" t="s">
        <v>2</v>
      </c>
      <c r="D123" s="108" t="s">
        <v>69</v>
      </c>
      <c r="E123" s="109" t="s">
        <v>98</v>
      </c>
      <c r="F123" s="109" t="s">
        <v>136</v>
      </c>
      <c r="G123" s="109" t="s">
        <v>163</v>
      </c>
      <c r="H123" s="109"/>
      <c r="I123" s="110">
        <f>SUM(I124:I125)</f>
        <v>294.3</v>
      </c>
      <c r="J123" s="110">
        <f>SUM(J124:J125)</f>
        <v>56.2</v>
      </c>
      <c r="K123" s="111">
        <f aca="true" t="shared" si="8" ref="K123:K166">ROUND(J123/I123*100,0.1)</f>
        <v>19</v>
      </c>
    </row>
    <row r="124" spans="1:11" ht="42.75">
      <c r="A124" s="83" t="s">
        <v>34</v>
      </c>
      <c r="B124" s="84" t="s">
        <v>5</v>
      </c>
      <c r="C124" s="84" t="s">
        <v>2</v>
      </c>
      <c r="D124" s="84" t="s">
        <v>69</v>
      </c>
      <c r="E124" s="85" t="s">
        <v>98</v>
      </c>
      <c r="F124" s="85" t="s">
        <v>136</v>
      </c>
      <c r="G124" s="85" t="s">
        <v>163</v>
      </c>
      <c r="H124" s="85" t="s">
        <v>35</v>
      </c>
      <c r="I124" s="86"/>
      <c r="J124" s="86"/>
      <c r="K124" s="86">
        <v>0</v>
      </c>
    </row>
    <row r="125" spans="1:11" ht="42.75">
      <c r="A125" s="107" t="s">
        <v>65</v>
      </c>
      <c r="B125" s="108" t="s">
        <v>5</v>
      </c>
      <c r="C125" s="108" t="s">
        <v>2</v>
      </c>
      <c r="D125" s="108" t="s">
        <v>69</v>
      </c>
      <c r="E125" s="109" t="s">
        <v>98</v>
      </c>
      <c r="F125" s="109" t="s">
        <v>136</v>
      </c>
      <c r="G125" s="109" t="s">
        <v>163</v>
      </c>
      <c r="H125" s="109" t="s">
        <v>61</v>
      </c>
      <c r="I125" s="110">
        <f>прил3!J128</f>
        <v>294.3</v>
      </c>
      <c r="J125" s="110">
        <f>прил3!K128</f>
        <v>56.2</v>
      </c>
      <c r="K125" s="111">
        <f t="shared" si="8"/>
        <v>19</v>
      </c>
    </row>
    <row r="126" spans="1:11" ht="42.75">
      <c r="A126" s="87" t="s">
        <v>68</v>
      </c>
      <c r="B126" s="88" t="s">
        <v>5</v>
      </c>
      <c r="C126" s="88" t="s">
        <v>2</v>
      </c>
      <c r="D126" s="88" t="s">
        <v>9</v>
      </c>
      <c r="E126" s="89" t="s">
        <v>59</v>
      </c>
      <c r="F126" s="89"/>
      <c r="G126" s="89"/>
      <c r="H126" s="89"/>
      <c r="I126" s="90">
        <f>I127</f>
        <v>0</v>
      </c>
      <c r="J126" s="90">
        <f>J127</f>
        <v>0</v>
      </c>
      <c r="K126" s="90"/>
    </row>
    <row r="127" spans="1:11" ht="42.75">
      <c r="A127" s="26" t="s">
        <v>70</v>
      </c>
      <c r="B127" s="27" t="s">
        <v>5</v>
      </c>
      <c r="C127" s="27" t="s">
        <v>2</v>
      </c>
      <c r="D127" s="27" t="s">
        <v>9</v>
      </c>
      <c r="E127" s="28" t="s">
        <v>11</v>
      </c>
      <c r="F127" s="28"/>
      <c r="G127" s="28"/>
      <c r="H127" s="28"/>
      <c r="I127" s="29">
        <f>I128+I131</f>
        <v>0</v>
      </c>
      <c r="J127" s="29">
        <f>J128+J131</f>
        <v>0</v>
      </c>
      <c r="K127" s="29">
        <v>0</v>
      </c>
    </row>
    <row r="128" spans="1:11" ht="28.5">
      <c r="A128" s="26" t="s">
        <v>125</v>
      </c>
      <c r="B128" s="27" t="s">
        <v>5</v>
      </c>
      <c r="C128" s="27" t="s">
        <v>5</v>
      </c>
      <c r="D128" s="27"/>
      <c r="E128" s="28"/>
      <c r="F128" s="28"/>
      <c r="G128" s="28"/>
      <c r="H128" s="28"/>
      <c r="I128" s="29">
        <f aca="true" t="shared" si="9" ref="I128:J130">I129</f>
        <v>0</v>
      </c>
      <c r="J128" s="29">
        <f t="shared" si="9"/>
        <v>0</v>
      </c>
      <c r="K128" s="29"/>
    </row>
    <row r="129" spans="1:11" ht="42.75">
      <c r="A129" s="26" t="s">
        <v>68</v>
      </c>
      <c r="B129" s="27" t="s">
        <v>5</v>
      </c>
      <c r="C129" s="27" t="s">
        <v>5</v>
      </c>
      <c r="D129" s="27" t="s">
        <v>126</v>
      </c>
      <c r="E129" s="28" t="s">
        <v>59</v>
      </c>
      <c r="F129" s="28"/>
      <c r="G129" s="28"/>
      <c r="H129" s="28"/>
      <c r="I129" s="29">
        <f t="shared" si="9"/>
        <v>0</v>
      </c>
      <c r="J129" s="29">
        <f t="shared" si="9"/>
        <v>0</v>
      </c>
      <c r="K129" s="29">
        <v>0</v>
      </c>
    </row>
    <row r="130" spans="1:11" ht="42.75">
      <c r="A130" s="26" t="s">
        <v>70</v>
      </c>
      <c r="B130" s="27" t="s">
        <v>5</v>
      </c>
      <c r="C130" s="27" t="s">
        <v>5</v>
      </c>
      <c r="D130" s="27" t="s">
        <v>126</v>
      </c>
      <c r="E130" s="28" t="s">
        <v>59</v>
      </c>
      <c r="F130" s="28"/>
      <c r="G130" s="28"/>
      <c r="H130" s="28"/>
      <c r="I130" s="29">
        <f t="shared" si="9"/>
        <v>0</v>
      </c>
      <c r="J130" s="29">
        <f t="shared" si="9"/>
        <v>0</v>
      </c>
      <c r="K130" s="29" t="e">
        <f t="shared" si="8"/>
        <v>#DIV/0!</v>
      </c>
    </row>
    <row r="131" spans="1:11" ht="85.5">
      <c r="A131" s="26" t="s">
        <v>127</v>
      </c>
      <c r="B131" s="27" t="s">
        <v>5</v>
      </c>
      <c r="C131" s="27" t="s">
        <v>5</v>
      </c>
      <c r="D131" s="27" t="s">
        <v>126</v>
      </c>
      <c r="E131" s="28" t="s">
        <v>59</v>
      </c>
      <c r="F131" s="28"/>
      <c r="G131" s="28" t="s">
        <v>128</v>
      </c>
      <c r="H131" s="28"/>
      <c r="I131" s="29">
        <f>SUM(I132)</f>
        <v>0</v>
      </c>
      <c r="J131" s="29">
        <f>SUM(J132)</f>
        <v>0</v>
      </c>
      <c r="K131" s="29" t="e">
        <f t="shared" si="8"/>
        <v>#DIV/0!</v>
      </c>
    </row>
    <row r="132" spans="1:11" ht="85.5">
      <c r="A132" s="79" t="s">
        <v>127</v>
      </c>
      <c r="B132" s="80" t="s">
        <v>5</v>
      </c>
      <c r="C132" s="80" t="s">
        <v>5</v>
      </c>
      <c r="D132" s="80" t="s">
        <v>126</v>
      </c>
      <c r="E132" s="81" t="s">
        <v>59</v>
      </c>
      <c r="F132" s="81"/>
      <c r="G132" s="81" t="s">
        <v>128</v>
      </c>
      <c r="H132" s="81" t="s">
        <v>61</v>
      </c>
      <c r="I132" s="82">
        <v>0</v>
      </c>
      <c r="J132" s="82">
        <v>0</v>
      </c>
      <c r="K132" s="82" t="e">
        <f t="shared" si="8"/>
        <v>#DIV/0!</v>
      </c>
    </row>
    <row r="133" spans="1:11" ht="15">
      <c r="A133" s="112" t="s">
        <v>50</v>
      </c>
      <c r="B133" s="113" t="s">
        <v>83</v>
      </c>
      <c r="C133" s="114"/>
      <c r="D133" s="114" t="s">
        <v>93</v>
      </c>
      <c r="E133" s="115" t="s">
        <v>93</v>
      </c>
      <c r="F133" s="115"/>
      <c r="G133" s="115" t="s">
        <v>93</v>
      </c>
      <c r="H133" s="115" t="s">
        <v>93</v>
      </c>
      <c r="I133" s="116">
        <f>I134</f>
        <v>1251.1999999999998</v>
      </c>
      <c r="J133" s="116">
        <f>J134</f>
        <v>1231.1999999999998</v>
      </c>
      <c r="K133" s="117">
        <f t="shared" si="8"/>
        <v>98</v>
      </c>
    </row>
    <row r="134" spans="1:11" ht="14.25">
      <c r="A134" s="97" t="s">
        <v>49</v>
      </c>
      <c r="B134" s="98" t="s">
        <v>83</v>
      </c>
      <c r="C134" s="98" t="s">
        <v>94</v>
      </c>
      <c r="D134" s="98" t="s">
        <v>93</v>
      </c>
      <c r="E134" s="99" t="s">
        <v>93</v>
      </c>
      <c r="F134" s="99"/>
      <c r="G134" s="99" t="s">
        <v>93</v>
      </c>
      <c r="H134" s="99" t="s">
        <v>93</v>
      </c>
      <c r="I134" s="100">
        <f>I135+I142</f>
        <v>1251.1999999999998</v>
      </c>
      <c r="J134" s="100">
        <f>J135+J142-20</f>
        <v>1231.1999999999998</v>
      </c>
      <c r="K134" s="101">
        <f t="shared" si="8"/>
        <v>98</v>
      </c>
    </row>
    <row r="135" spans="1:11" ht="42.75">
      <c r="A135" s="87" t="s">
        <v>68</v>
      </c>
      <c r="B135" s="88" t="s">
        <v>83</v>
      </c>
      <c r="C135" s="88" t="s">
        <v>94</v>
      </c>
      <c r="D135" s="88" t="s">
        <v>69</v>
      </c>
      <c r="E135" s="89" t="s">
        <v>59</v>
      </c>
      <c r="F135" s="89"/>
      <c r="G135" s="89"/>
      <c r="H135" s="89"/>
      <c r="I135" s="90">
        <f>I136</f>
        <v>0</v>
      </c>
      <c r="J135" s="90">
        <f>J136</f>
        <v>0</v>
      </c>
      <c r="K135" s="90" t="e">
        <f t="shared" si="8"/>
        <v>#DIV/0!</v>
      </c>
    </row>
    <row r="136" spans="1:11" ht="42.75">
      <c r="A136" s="26" t="s">
        <v>70</v>
      </c>
      <c r="B136" s="27" t="s">
        <v>83</v>
      </c>
      <c r="C136" s="27" t="s">
        <v>94</v>
      </c>
      <c r="D136" s="27" t="s">
        <v>69</v>
      </c>
      <c r="E136" s="28" t="s">
        <v>98</v>
      </c>
      <c r="F136" s="28"/>
      <c r="G136" s="28"/>
      <c r="H136" s="28"/>
      <c r="I136" s="29">
        <f>I137</f>
        <v>0</v>
      </c>
      <c r="J136" s="29">
        <f>J137</f>
        <v>0</v>
      </c>
      <c r="K136" s="29" t="e">
        <f t="shared" si="8"/>
        <v>#DIV/0!</v>
      </c>
    </row>
    <row r="137" spans="1:11" ht="42.75">
      <c r="A137" s="26" t="s">
        <v>15</v>
      </c>
      <c r="B137" s="27" t="s">
        <v>83</v>
      </c>
      <c r="C137" s="27" t="s">
        <v>94</v>
      </c>
      <c r="D137" s="27" t="s">
        <v>69</v>
      </c>
      <c r="E137" s="28" t="s">
        <v>98</v>
      </c>
      <c r="F137" s="28" t="s">
        <v>136</v>
      </c>
      <c r="G137" s="28" t="s">
        <v>114</v>
      </c>
      <c r="H137" s="28"/>
      <c r="I137" s="29">
        <f>I138+I140</f>
        <v>0</v>
      </c>
      <c r="J137" s="29">
        <f>J138+J140</f>
        <v>0</v>
      </c>
      <c r="K137" s="29" t="e">
        <f t="shared" si="8"/>
        <v>#DIV/0!</v>
      </c>
    </row>
    <row r="138" spans="1:11" ht="28.5">
      <c r="A138" s="26" t="s">
        <v>82</v>
      </c>
      <c r="B138" s="27" t="s">
        <v>83</v>
      </c>
      <c r="C138" s="27" t="s">
        <v>94</v>
      </c>
      <c r="D138" s="27" t="s">
        <v>69</v>
      </c>
      <c r="E138" s="28" t="s">
        <v>98</v>
      </c>
      <c r="F138" s="28" t="s">
        <v>136</v>
      </c>
      <c r="G138" s="28" t="s">
        <v>164</v>
      </c>
      <c r="H138" s="28"/>
      <c r="I138" s="29">
        <f>I139</f>
        <v>0</v>
      </c>
      <c r="J138" s="29">
        <f>J139</f>
        <v>0</v>
      </c>
      <c r="K138" s="29" t="e">
        <f t="shared" si="8"/>
        <v>#DIV/0!</v>
      </c>
    </row>
    <row r="139" spans="1:11" ht="71.25">
      <c r="A139" s="26" t="s">
        <v>7</v>
      </c>
      <c r="B139" s="27" t="s">
        <v>83</v>
      </c>
      <c r="C139" s="27" t="s">
        <v>94</v>
      </c>
      <c r="D139" s="27" t="s">
        <v>69</v>
      </c>
      <c r="E139" s="28" t="s">
        <v>98</v>
      </c>
      <c r="F139" s="28" t="s">
        <v>136</v>
      </c>
      <c r="G139" s="28" t="s">
        <v>164</v>
      </c>
      <c r="H139" s="28" t="s">
        <v>16</v>
      </c>
      <c r="I139" s="29">
        <v>0</v>
      </c>
      <c r="J139" s="29">
        <v>0</v>
      </c>
      <c r="K139" s="29" t="e">
        <f t="shared" si="8"/>
        <v>#DIV/0!</v>
      </c>
    </row>
    <row r="140" spans="1:11" ht="14.25">
      <c r="A140" s="26" t="s">
        <v>6</v>
      </c>
      <c r="B140" s="27" t="s">
        <v>83</v>
      </c>
      <c r="C140" s="27" t="s">
        <v>94</v>
      </c>
      <c r="D140" s="27" t="s">
        <v>69</v>
      </c>
      <c r="E140" s="28" t="s">
        <v>98</v>
      </c>
      <c r="F140" s="28"/>
      <c r="G140" s="28" t="s">
        <v>165</v>
      </c>
      <c r="H140" s="28"/>
      <c r="I140" s="29">
        <f>I141</f>
        <v>0</v>
      </c>
      <c r="J140" s="29">
        <f>J141</f>
        <v>0</v>
      </c>
      <c r="K140" s="29"/>
    </row>
    <row r="141" spans="1:11" ht="71.25">
      <c r="A141" s="79" t="s">
        <v>7</v>
      </c>
      <c r="B141" s="80" t="s">
        <v>83</v>
      </c>
      <c r="C141" s="80" t="s">
        <v>94</v>
      </c>
      <c r="D141" s="80" t="s">
        <v>69</v>
      </c>
      <c r="E141" s="81" t="s">
        <v>98</v>
      </c>
      <c r="F141" s="81" t="s">
        <v>136</v>
      </c>
      <c r="G141" s="81" t="s">
        <v>165</v>
      </c>
      <c r="H141" s="81" t="s">
        <v>16</v>
      </c>
      <c r="I141" s="82"/>
      <c r="J141" s="82"/>
      <c r="K141" s="82"/>
    </row>
    <row r="142" spans="1:11" ht="42.75">
      <c r="A142" s="102" t="s">
        <v>68</v>
      </c>
      <c r="B142" s="103" t="s">
        <v>83</v>
      </c>
      <c r="C142" s="103" t="s">
        <v>94</v>
      </c>
      <c r="D142" s="103" t="s">
        <v>9</v>
      </c>
      <c r="E142" s="104" t="s">
        <v>59</v>
      </c>
      <c r="F142" s="104" t="s">
        <v>136</v>
      </c>
      <c r="G142" s="104"/>
      <c r="H142" s="104"/>
      <c r="I142" s="105">
        <f>I143</f>
        <v>1251.1999999999998</v>
      </c>
      <c r="J142" s="105">
        <f>J143</f>
        <v>1251.1999999999998</v>
      </c>
      <c r="K142" s="106">
        <f t="shared" si="8"/>
        <v>100</v>
      </c>
    </row>
    <row r="143" spans="1:11" ht="42.75">
      <c r="A143" s="97" t="s">
        <v>70</v>
      </c>
      <c r="B143" s="98" t="s">
        <v>83</v>
      </c>
      <c r="C143" s="98" t="s">
        <v>94</v>
      </c>
      <c r="D143" s="98" t="s">
        <v>69</v>
      </c>
      <c r="E143" s="99" t="s">
        <v>11</v>
      </c>
      <c r="F143" s="99" t="s">
        <v>136</v>
      </c>
      <c r="G143" s="99"/>
      <c r="H143" s="99"/>
      <c r="I143" s="100">
        <f>I144+I146</f>
        <v>1251.1999999999998</v>
      </c>
      <c r="J143" s="100">
        <f>J144+J146</f>
        <v>1251.1999999999998</v>
      </c>
      <c r="K143" s="101">
        <f t="shared" si="8"/>
        <v>100</v>
      </c>
    </row>
    <row r="144" spans="1:11" ht="28.5">
      <c r="A144" s="87" t="s">
        <v>82</v>
      </c>
      <c r="B144" s="88" t="s">
        <v>83</v>
      </c>
      <c r="C144" s="88" t="s">
        <v>94</v>
      </c>
      <c r="D144" s="88" t="s">
        <v>69</v>
      </c>
      <c r="E144" s="89" t="s">
        <v>98</v>
      </c>
      <c r="F144" s="89" t="s">
        <v>136</v>
      </c>
      <c r="G144" s="89" t="s">
        <v>164</v>
      </c>
      <c r="H144" s="89"/>
      <c r="I144" s="90">
        <f>I145</f>
        <v>0</v>
      </c>
      <c r="J144" s="90">
        <f>J145</f>
        <v>0</v>
      </c>
      <c r="K144" s="90" t="e">
        <f t="shared" si="8"/>
        <v>#DIV/0!</v>
      </c>
    </row>
    <row r="145" spans="1:11" ht="71.25">
      <c r="A145" s="79" t="s">
        <v>7</v>
      </c>
      <c r="B145" s="80" t="s">
        <v>83</v>
      </c>
      <c r="C145" s="80" t="s">
        <v>94</v>
      </c>
      <c r="D145" s="80" t="s">
        <v>69</v>
      </c>
      <c r="E145" s="81" t="s">
        <v>98</v>
      </c>
      <c r="F145" s="81" t="s">
        <v>136</v>
      </c>
      <c r="G145" s="81" t="s">
        <v>164</v>
      </c>
      <c r="H145" s="81" t="s">
        <v>16</v>
      </c>
      <c r="I145" s="82">
        <v>0</v>
      </c>
      <c r="J145" s="82">
        <v>0</v>
      </c>
      <c r="K145" s="82" t="e">
        <f t="shared" si="8"/>
        <v>#DIV/0!</v>
      </c>
    </row>
    <row r="146" spans="1:11" ht="14.25">
      <c r="A146" s="102" t="s">
        <v>6</v>
      </c>
      <c r="B146" s="103" t="s">
        <v>83</v>
      </c>
      <c r="C146" s="103" t="s">
        <v>94</v>
      </c>
      <c r="D146" s="103" t="s">
        <v>69</v>
      </c>
      <c r="E146" s="104" t="s">
        <v>98</v>
      </c>
      <c r="F146" s="104"/>
      <c r="G146" s="104" t="s">
        <v>140</v>
      </c>
      <c r="H146" s="104"/>
      <c r="I146" s="105">
        <f>прил3!J149</f>
        <v>1251.1999999999998</v>
      </c>
      <c r="J146" s="105">
        <f>прил3!K149</f>
        <v>1251.1999999999998</v>
      </c>
      <c r="K146" s="106">
        <f t="shared" si="8"/>
        <v>100</v>
      </c>
    </row>
    <row r="147" spans="1:11" ht="71.25">
      <c r="A147" s="95" t="s">
        <v>7</v>
      </c>
      <c r="B147" s="27" t="s">
        <v>83</v>
      </c>
      <c r="C147" s="27" t="s">
        <v>94</v>
      </c>
      <c r="D147" s="27" t="s">
        <v>69</v>
      </c>
      <c r="E147" s="28" t="s">
        <v>98</v>
      </c>
      <c r="F147" s="28" t="s">
        <v>136</v>
      </c>
      <c r="G147" s="28" t="s">
        <v>140</v>
      </c>
      <c r="H147" s="28" t="s">
        <v>16</v>
      </c>
      <c r="I147" s="29">
        <f>прил3!J150</f>
        <v>368.4</v>
      </c>
      <c r="J147" s="29">
        <f>прил3!K150</f>
        <v>368.4</v>
      </c>
      <c r="K147" s="96">
        <f t="shared" si="8"/>
        <v>100</v>
      </c>
    </row>
    <row r="148" spans="1:11" ht="71.25">
      <c r="A148" s="95" t="s">
        <v>7</v>
      </c>
      <c r="B148" s="27" t="s">
        <v>83</v>
      </c>
      <c r="C148" s="27" t="s">
        <v>94</v>
      </c>
      <c r="D148" s="27" t="s">
        <v>69</v>
      </c>
      <c r="E148" s="28" t="s">
        <v>98</v>
      </c>
      <c r="F148" s="28" t="s">
        <v>136</v>
      </c>
      <c r="G148" s="28" t="s">
        <v>140</v>
      </c>
      <c r="H148" s="28" t="s">
        <v>184</v>
      </c>
      <c r="I148" s="29">
        <f>прил3!J151</f>
        <v>882.8</v>
      </c>
      <c r="J148" s="29">
        <f>прил3!K151</f>
        <v>882.8</v>
      </c>
      <c r="K148" s="96">
        <f>ROUND(J148/I148*100,0.1)</f>
        <v>100</v>
      </c>
    </row>
    <row r="149" spans="1:11" ht="15">
      <c r="A149" s="93" t="s">
        <v>86</v>
      </c>
      <c r="B149" s="41" t="s">
        <v>4</v>
      </c>
      <c r="C149" s="39"/>
      <c r="D149" s="39"/>
      <c r="E149" s="40"/>
      <c r="F149" s="40"/>
      <c r="G149" s="40" t="s">
        <v>93</v>
      </c>
      <c r="H149" s="40" t="s">
        <v>93</v>
      </c>
      <c r="I149" s="36">
        <f>I150</f>
        <v>90.2</v>
      </c>
      <c r="J149" s="36">
        <f>J150</f>
        <v>90.2</v>
      </c>
      <c r="K149" s="94">
        <f t="shared" si="8"/>
        <v>100</v>
      </c>
    </row>
    <row r="150" spans="1:11" ht="14.25">
      <c r="A150" s="95" t="s">
        <v>46</v>
      </c>
      <c r="B150" s="27" t="s">
        <v>4</v>
      </c>
      <c r="C150" s="27" t="s">
        <v>94</v>
      </c>
      <c r="D150" s="27"/>
      <c r="E150" s="28" t="s">
        <v>93</v>
      </c>
      <c r="F150" s="28"/>
      <c r="G150" s="28" t="s">
        <v>93</v>
      </c>
      <c r="H150" s="28" t="s">
        <v>93</v>
      </c>
      <c r="I150" s="29">
        <f>I151+I156</f>
        <v>90.2</v>
      </c>
      <c r="J150" s="29">
        <f>J151+J156</f>
        <v>90.2</v>
      </c>
      <c r="K150" s="96">
        <f t="shared" si="8"/>
        <v>100</v>
      </c>
    </row>
    <row r="151" spans="1:11" ht="42.75">
      <c r="A151" s="95" t="s">
        <v>68</v>
      </c>
      <c r="B151" s="27" t="s">
        <v>4</v>
      </c>
      <c r="C151" s="27" t="s">
        <v>94</v>
      </c>
      <c r="D151" s="27" t="s">
        <v>69</v>
      </c>
      <c r="E151" s="28" t="s">
        <v>98</v>
      </c>
      <c r="F151" s="28"/>
      <c r="G151" s="28" t="s">
        <v>93</v>
      </c>
      <c r="H151" s="28" t="s">
        <v>93</v>
      </c>
      <c r="I151" s="29">
        <f aca="true" t="shared" si="10" ref="I151:J154">I152</f>
        <v>90.2</v>
      </c>
      <c r="J151" s="29">
        <f t="shared" si="10"/>
        <v>90.2</v>
      </c>
      <c r="K151" s="96">
        <f t="shared" si="8"/>
        <v>100</v>
      </c>
    </row>
    <row r="152" spans="1:11" ht="42.75">
      <c r="A152" s="95" t="s">
        <v>70</v>
      </c>
      <c r="B152" s="27" t="s">
        <v>4</v>
      </c>
      <c r="C152" s="27" t="s">
        <v>94</v>
      </c>
      <c r="D152" s="27" t="s">
        <v>69</v>
      </c>
      <c r="E152" s="28" t="s">
        <v>98</v>
      </c>
      <c r="F152" s="28"/>
      <c r="G152" s="28" t="s">
        <v>93</v>
      </c>
      <c r="H152" s="28" t="s">
        <v>93</v>
      </c>
      <c r="I152" s="29">
        <f t="shared" si="10"/>
        <v>90.2</v>
      </c>
      <c r="J152" s="29">
        <f t="shared" si="10"/>
        <v>90.2</v>
      </c>
      <c r="K152" s="96">
        <f t="shared" si="8"/>
        <v>100</v>
      </c>
    </row>
    <row r="153" spans="1:11" ht="28.5">
      <c r="A153" s="95" t="s">
        <v>77</v>
      </c>
      <c r="B153" s="27" t="s">
        <v>4</v>
      </c>
      <c r="C153" s="27" t="s">
        <v>94</v>
      </c>
      <c r="D153" s="27" t="s">
        <v>69</v>
      </c>
      <c r="E153" s="28" t="s">
        <v>98</v>
      </c>
      <c r="F153" s="28" t="s">
        <v>136</v>
      </c>
      <c r="G153" s="28" t="s">
        <v>166</v>
      </c>
      <c r="H153" s="28" t="s">
        <v>93</v>
      </c>
      <c r="I153" s="29">
        <f t="shared" si="10"/>
        <v>90.2</v>
      </c>
      <c r="J153" s="29">
        <f t="shared" si="10"/>
        <v>90.2</v>
      </c>
      <c r="K153" s="96">
        <f t="shared" si="8"/>
        <v>100</v>
      </c>
    </row>
    <row r="154" spans="1:11" ht="28.5">
      <c r="A154" s="95" t="s">
        <v>76</v>
      </c>
      <c r="B154" s="27" t="s">
        <v>4</v>
      </c>
      <c r="C154" s="27" t="s">
        <v>94</v>
      </c>
      <c r="D154" s="27" t="s">
        <v>69</v>
      </c>
      <c r="E154" s="28" t="s">
        <v>98</v>
      </c>
      <c r="F154" s="28" t="s">
        <v>136</v>
      </c>
      <c r="G154" s="28" t="s">
        <v>167</v>
      </c>
      <c r="H154" s="28"/>
      <c r="I154" s="29">
        <f t="shared" si="10"/>
        <v>90.2</v>
      </c>
      <c r="J154" s="29">
        <f t="shared" si="10"/>
        <v>90.2</v>
      </c>
      <c r="K154" s="96">
        <f t="shared" si="8"/>
        <v>100</v>
      </c>
    </row>
    <row r="155" spans="1:11" ht="42.75">
      <c r="A155" s="97" t="s">
        <v>75</v>
      </c>
      <c r="B155" s="98" t="s">
        <v>4</v>
      </c>
      <c r="C155" s="98" t="s">
        <v>94</v>
      </c>
      <c r="D155" s="98" t="s">
        <v>69</v>
      </c>
      <c r="E155" s="99" t="s">
        <v>98</v>
      </c>
      <c r="F155" s="99" t="s">
        <v>136</v>
      </c>
      <c r="G155" s="99" t="s">
        <v>167</v>
      </c>
      <c r="H155" s="99" t="s">
        <v>168</v>
      </c>
      <c r="I155" s="100">
        <f>прил3!J158</f>
        <v>90.2</v>
      </c>
      <c r="J155" s="100">
        <f>прил3!K158</f>
        <v>90.2</v>
      </c>
      <c r="K155" s="101">
        <f t="shared" si="8"/>
        <v>100</v>
      </c>
    </row>
    <row r="156" spans="1:11" ht="42.75">
      <c r="A156" s="87" t="s">
        <v>68</v>
      </c>
      <c r="B156" s="88" t="s">
        <v>4</v>
      </c>
      <c r="C156" s="88" t="s">
        <v>94</v>
      </c>
      <c r="D156" s="88" t="s">
        <v>69</v>
      </c>
      <c r="E156" s="89" t="s">
        <v>98</v>
      </c>
      <c r="F156" s="89"/>
      <c r="G156" s="89" t="s">
        <v>93</v>
      </c>
      <c r="H156" s="89" t="s">
        <v>93</v>
      </c>
      <c r="I156" s="90">
        <f aca="true" t="shared" si="11" ref="I156:J159">I157</f>
        <v>0</v>
      </c>
      <c r="J156" s="90">
        <f t="shared" si="11"/>
        <v>0</v>
      </c>
      <c r="K156" s="90" t="e">
        <f t="shared" si="8"/>
        <v>#DIV/0!</v>
      </c>
    </row>
    <row r="157" spans="1:11" ht="42.75">
      <c r="A157" s="26" t="s">
        <v>70</v>
      </c>
      <c r="B157" s="27" t="s">
        <v>4</v>
      </c>
      <c r="C157" s="27" t="s">
        <v>94</v>
      </c>
      <c r="D157" s="27" t="s">
        <v>9</v>
      </c>
      <c r="E157" s="28" t="s">
        <v>11</v>
      </c>
      <c r="F157" s="28"/>
      <c r="G157" s="28" t="s">
        <v>93</v>
      </c>
      <c r="H157" s="28" t="s">
        <v>93</v>
      </c>
      <c r="I157" s="29">
        <f t="shared" si="11"/>
        <v>0</v>
      </c>
      <c r="J157" s="29">
        <f t="shared" si="11"/>
        <v>0</v>
      </c>
      <c r="K157" s="29" t="e">
        <f t="shared" si="8"/>
        <v>#DIV/0!</v>
      </c>
    </row>
    <row r="158" spans="1:11" ht="28.5">
      <c r="A158" s="26" t="s">
        <v>77</v>
      </c>
      <c r="B158" s="27" t="s">
        <v>4</v>
      </c>
      <c r="C158" s="27" t="s">
        <v>94</v>
      </c>
      <c r="D158" s="27" t="s">
        <v>9</v>
      </c>
      <c r="E158" s="28" t="s">
        <v>11</v>
      </c>
      <c r="F158" s="28"/>
      <c r="G158" s="28" t="s">
        <v>109</v>
      </c>
      <c r="H158" s="28" t="s">
        <v>93</v>
      </c>
      <c r="I158" s="29">
        <f t="shared" si="11"/>
        <v>0</v>
      </c>
      <c r="J158" s="29">
        <f t="shared" si="11"/>
        <v>0</v>
      </c>
      <c r="K158" s="29" t="e">
        <f t="shared" si="8"/>
        <v>#DIV/0!</v>
      </c>
    </row>
    <row r="159" spans="1:11" ht="28.5">
      <c r="A159" s="26" t="s">
        <v>76</v>
      </c>
      <c r="B159" s="27" t="s">
        <v>4</v>
      </c>
      <c r="C159" s="27" t="s">
        <v>94</v>
      </c>
      <c r="D159" s="27" t="s">
        <v>9</v>
      </c>
      <c r="E159" s="28" t="s">
        <v>11</v>
      </c>
      <c r="F159" s="28"/>
      <c r="G159" s="28" t="s">
        <v>109</v>
      </c>
      <c r="H159" s="28"/>
      <c r="I159" s="29">
        <f t="shared" si="11"/>
        <v>0</v>
      </c>
      <c r="J159" s="29">
        <f t="shared" si="11"/>
        <v>0</v>
      </c>
      <c r="K159" s="29" t="e">
        <f t="shared" si="8"/>
        <v>#DIV/0!</v>
      </c>
    </row>
    <row r="160" spans="1:11" ht="42.75">
      <c r="A160" s="79" t="s">
        <v>75</v>
      </c>
      <c r="B160" s="80" t="s">
        <v>4</v>
      </c>
      <c r="C160" s="80" t="s">
        <v>94</v>
      </c>
      <c r="D160" s="80" t="s">
        <v>9</v>
      </c>
      <c r="E160" s="81" t="s">
        <v>11</v>
      </c>
      <c r="F160" s="81"/>
      <c r="G160" s="81" t="s">
        <v>109</v>
      </c>
      <c r="H160" s="81" t="s">
        <v>74</v>
      </c>
      <c r="I160" s="82">
        <v>0</v>
      </c>
      <c r="J160" s="82">
        <v>0</v>
      </c>
      <c r="K160" s="82" t="e">
        <f t="shared" si="8"/>
        <v>#DIV/0!</v>
      </c>
    </row>
    <row r="161" spans="1:11" ht="30">
      <c r="A161" s="112" t="s">
        <v>48</v>
      </c>
      <c r="B161" s="113" t="s">
        <v>85</v>
      </c>
      <c r="C161" s="114"/>
      <c r="D161" s="114"/>
      <c r="E161" s="115"/>
      <c r="F161" s="115"/>
      <c r="G161" s="115"/>
      <c r="H161" s="115"/>
      <c r="I161" s="116">
        <f aca="true" t="shared" si="12" ref="I161:J165">I162</f>
        <v>2.7</v>
      </c>
      <c r="J161" s="116">
        <f t="shared" si="12"/>
        <v>2.7</v>
      </c>
      <c r="K161" s="117">
        <f t="shared" si="8"/>
        <v>100</v>
      </c>
    </row>
    <row r="162" spans="1:11" ht="28.5">
      <c r="A162" s="95" t="s">
        <v>12</v>
      </c>
      <c r="B162" s="27" t="s">
        <v>85</v>
      </c>
      <c r="C162" s="27" t="s">
        <v>94</v>
      </c>
      <c r="D162" s="27"/>
      <c r="E162" s="28"/>
      <c r="F162" s="28"/>
      <c r="G162" s="28"/>
      <c r="H162" s="28"/>
      <c r="I162" s="29">
        <f t="shared" si="12"/>
        <v>2.7</v>
      </c>
      <c r="J162" s="29">
        <f t="shared" si="12"/>
        <v>2.7</v>
      </c>
      <c r="K162" s="96">
        <f t="shared" si="8"/>
        <v>100</v>
      </c>
    </row>
    <row r="163" spans="1:11" ht="42.75">
      <c r="A163" s="95" t="s">
        <v>68</v>
      </c>
      <c r="B163" s="27" t="s">
        <v>85</v>
      </c>
      <c r="C163" s="27" t="s">
        <v>94</v>
      </c>
      <c r="D163" s="27" t="s">
        <v>69</v>
      </c>
      <c r="E163" s="28" t="s">
        <v>98</v>
      </c>
      <c r="F163" s="28"/>
      <c r="G163" s="28"/>
      <c r="H163" s="28"/>
      <c r="I163" s="29">
        <f t="shared" si="12"/>
        <v>2.7</v>
      </c>
      <c r="J163" s="29">
        <f t="shared" si="12"/>
        <v>2.7</v>
      </c>
      <c r="K163" s="96">
        <f t="shared" si="8"/>
        <v>100</v>
      </c>
    </row>
    <row r="164" spans="1:11" ht="42.75">
      <c r="A164" s="95" t="s">
        <v>70</v>
      </c>
      <c r="B164" s="27" t="s">
        <v>85</v>
      </c>
      <c r="C164" s="27" t="s">
        <v>94</v>
      </c>
      <c r="D164" s="27" t="s">
        <v>69</v>
      </c>
      <c r="E164" s="28" t="s">
        <v>98</v>
      </c>
      <c r="F164" s="28"/>
      <c r="G164" s="28"/>
      <c r="H164" s="28"/>
      <c r="I164" s="29">
        <f t="shared" si="12"/>
        <v>2.7</v>
      </c>
      <c r="J164" s="29">
        <f t="shared" si="12"/>
        <v>2.7</v>
      </c>
      <c r="K164" s="96">
        <f t="shared" si="8"/>
        <v>100</v>
      </c>
    </row>
    <row r="165" spans="1:11" ht="14.25">
      <c r="A165" s="95" t="s">
        <v>13</v>
      </c>
      <c r="B165" s="27" t="s">
        <v>85</v>
      </c>
      <c r="C165" s="27" t="s">
        <v>94</v>
      </c>
      <c r="D165" s="27" t="s">
        <v>69</v>
      </c>
      <c r="E165" s="28" t="s">
        <v>98</v>
      </c>
      <c r="F165" s="28" t="s">
        <v>136</v>
      </c>
      <c r="G165" s="28" t="s">
        <v>167</v>
      </c>
      <c r="H165" s="28" t="s">
        <v>93</v>
      </c>
      <c r="I165" s="29">
        <f t="shared" si="12"/>
        <v>2.7</v>
      </c>
      <c r="J165" s="29">
        <f t="shared" si="12"/>
        <v>2.7</v>
      </c>
      <c r="K165" s="96">
        <f t="shared" si="8"/>
        <v>100</v>
      </c>
    </row>
    <row r="166" spans="1:11" ht="14.25">
      <c r="A166" s="97" t="s">
        <v>14</v>
      </c>
      <c r="B166" s="98" t="s">
        <v>85</v>
      </c>
      <c r="C166" s="98" t="s">
        <v>94</v>
      </c>
      <c r="D166" s="98" t="s">
        <v>69</v>
      </c>
      <c r="E166" s="99" t="s">
        <v>98</v>
      </c>
      <c r="F166" s="99" t="s">
        <v>136</v>
      </c>
      <c r="G166" s="99" t="s">
        <v>167</v>
      </c>
      <c r="H166" s="99">
        <v>730</v>
      </c>
      <c r="I166" s="100">
        <f>прил3!J169</f>
        <v>2.7</v>
      </c>
      <c r="J166" s="100">
        <f>прил3!K169</f>
        <v>2.7</v>
      </c>
      <c r="K166" s="101">
        <f t="shared" si="8"/>
        <v>100</v>
      </c>
    </row>
  </sheetData>
  <sheetProtection formatCells="0" formatColumns="0" formatRows="0" insertColumns="0" insertRows="0" insertHyperlinks="0" autoFilter="0"/>
  <mergeCells count="3">
    <mergeCell ref="D9:G9"/>
    <mergeCell ref="A7:K7"/>
    <mergeCell ref="G5:K5"/>
  </mergeCells>
  <conditionalFormatting sqref="I22:I23">
    <cfRule type="expression" priority="1" dxfId="6" stopIfTrue="1">
      <formula>$H22=""</formula>
    </cfRule>
    <cfRule type="expression" priority="2" dxfId="7" stopIfTrue="1">
      <formula>#REF!&lt;&gt;""</formula>
    </cfRule>
    <cfRule type="expression" priority="3" dxfId="8" stopIfTrue="1">
      <formula>AND($I22="",$H22&lt;&gt;"")</formula>
    </cfRule>
  </conditionalFormatting>
  <conditionalFormatting sqref="F5">
    <cfRule type="expression" priority="4" dxfId="0" stopIfTrue="1">
      <formula>#REF!&lt;&gt;""</formula>
    </cfRule>
  </conditionalFormatting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9"/>
  <sheetViews>
    <sheetView showZeros="0" zoomScale="85" zoomScaleNormal="85" zoomScalePageLayoutView="0" workbookViewId="0" topLeftCell="A1">
      <selection activeCell="L6" sqref="L6"/>
    </sheetView>
  </sheetViews>
  <sheetFormatPr defaultColWidth="9.00390625" defaultRowHeight="12.75"/>
  <cols>
    <col min="1" max="1" width="55.875" style="13" customWidth="1"/>
    <col min="2" max="2" width="5.75390625" style="14" customWidth="1"/>
    <col min="3" max="3" width="4.00390625" style="13" bestFit="1" customWidth="1"/>
    <col min="4" max="4" width="4.625" style="13" bestFit="1" customWidth="1"/>
    <col min="5" max="5" width="5.25390625" style="13" customWidth="1"/>
    <col min="6" max="7" width="3.625" style="13" customWidth="1"/>
    <col min="8" max="8" width="7.625" style="13" bestFit="1" customWidth="1"/>
    <col min="9" max="9" width="4.375" style="13" bestFit="1" customWidth="1"/>
    <col min="10" max="10" width="14.125" style="15" customWidth="1"/>
    <col min="11" max="11" width="18.00390625" style="11" customWidth="1"/>
    <col min="12" max="12" width="17.125" style="11" customWidth="1"/>
    <col min="13" max="16384" width="9.125" style="11" customWidth="1"/>
  </cols>
  <sheetData>
    <row r="1" ht="18.75">
      <c r="I1" s="12" t="s">
        <v>1</v>
      </c>
    </row>
    <row r="2" ht="18.75">
      <c r="I2" s="12" t="s">
        <v>305</v>
      </c>
    </row>
    <row r="3" spans="3:11" ht="18.75">
      <c r="C3" s="25"/>
      <c r="D3" s="25"/>
      <c r="E3" s="25"/>
      <c r="F3" s="25"/>
      <c r="I3" s="45" t="s">
        <v>314</v>
      </c>
      <c r="J3" s="25"/>
      <c r="K3" s="25"/>
    </row>
    <row r="4" spans="9:10" ht="18.75">
      <c r="I4" s="12" t="s">
        <v>96</v>
      </c>
      <c r="J4" s="5"/>
    </row>
    <row r="5" spans="3:10" ht="18.75">
      <c r="C5" s="6"/>
      <c r="D5" s="6"/>
      <c r="E5" s="6"/>
      <c r="F5" s="6"/>
      <c r="I5" s="12" t="s">
        <v>185</v>
      </c>
      <c r="J5" s="11"/>
    </row>
    <row r="6" spans="2:10" ht="16.5" customHeight="1">
      <c r="B6" s="10"/>
      <c r="I6" s="8"/>
      <c r="J6" s="9"/>
    </row>
    <row r="7" spans="2:10" ht="16.5" customHeight="1">
      <c r="B7" s="4"/>
      <c r="I7" s="8"/>
      <c r="J7" s="9"/>
    </row>
    <row r="8" spans="1:9" ht="26.25" customHeight="1">
      <c r="A8" s="16"/>
      <c r="B8" s="17"/>
      <c r="C8" s="17"/>
      <c r="D8" s="17"/>
      <c r="E8" s="17"/>
      <c r="F8" s="17"/>
      <c r="G8" s="17"/>
      <c r="H8" s="17"/>
      <c r="I8" s="17"/>
    </row>
    <row r="9" spans="1:12" ht="45.75" customHeight="1">
      <c r="A9" s="149" t="s">
        <v>313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9" ht="12.75">
      <c r="A10" s="16"/>
      <c r="B10" s="17"/>
      <c r="C10" s="17"/>
      <c r="D10" s="17"/>
      <c r="E10" s="17"/>
      <c r="F10" s="17"/>
      <c r="G10" s="17"/>
      <c r="H10" s="17"/>
      <c r="I10" s="17"/>
    </row>
    <row r="11" spans="1:10" ht="12.75">
      <c r="A11" s="18"/>
      <c r="B11" s="17"/>
      <c r="C11" s="18"/>
      <c r="D11" s="18"/>
      <c r="E11" s="18"/>
      <c r="F11" s="18"/>
      <c r="G11" s="18"/>
      <c r="H11" s="18"/>
      <c r="I11" s="18"/>
      <c r="J11" s="19"/>
    </row>
    <row r="12" spans="1:12" ht="39.75" customHeight="1">
      <c r="A12" s="31" t="s">
        <v>87</v>
      </c>
      <c r="B12" s="32" t="s">
        <v>88</v>
      </c>
      <c r="C12" s="32" t="s">
        <v>89</v>
      </c>
      <c r="D12" s="145" t="s">
        <v>90</v>
      </c>
      <c r="E12" s="145" t="s">
        <v>91</v>
      </c>
      <c r="F12" s="145"/>
      <c r="G12" s="145"/>
      <c r="H12" s="32"/>
      <c r="I12" s="32" t="s">
        <v>92</v>
      </c>
      <c r="J12" s="46" t="s">
        <v>189</v>
      </c>
      <c r="K12" s="46" t="s">
        <v>307</v>
      </c>
      <c r="L12" s="46" t="s">
        <v>191</v>
      </c>
    </row>
    <row r="13" spans="1:12" ht="23.25" customHeight="1">
      <c r="A13" s="33" t="s">
        <v>84</v>
      </c>
      <c r="B13" s="34"/>
      <c r="C13" s="34"/>
      <c r="D13" s="34"/>
      <c r="E13" s="34"/>
      <c r="F13" s="35"/>
      <c r="G13" s="35"/>
      <c r="H13" s="35" t="s">
        <v>93</v>
      </c>
      <c r="I13" s="35" t="s">
        <v>93</v>
      </c>
      <c r="J13" s="48">
        <f>J14</f>
        <v>6478.799999999998</v>
      </c>
      <c r="K13" s="49">
        <f>K14</f>
        <v>5475.499999999999</v>
      </c>
      <c r="L13" s="49">
        <f>ROUND(K13/J13*100,0.1)</f>
        <v>85</v>
      </c>
    </row>
    <row r="14" spans="1:12" s="24" customFormat="1" ht="30">
      <c r="A14" s="38" t="s">
        <v>119</v>
      </c>
      <c r="B14" s="41">
        <v>910</v>
      </c>
      <c r="C14" s="41"/>
      <c r="D14" s="41"/>
      <c r="E14" s="41"/>
      <c r="F14" s="47"/>
      <c r="G14" s="47"/>
      <c r="H14" s="47"/>
      <c r="I14" s="47"/>
      <c r="J14" s="48">
        <f>J15+J76+J97+J152+J136+J164+J85+J92+J164+J68+610.9</f>
        <v>6478.799999999998</v>
      </c>
      <c r="K14" s="48">
        <f>K15+K76+K97+K152+K136+K164+K85+K92+K164+K68+92.2</f>
        <v>5475.499999999999</v>
      </c>
      <c r="L14" s="48">
        <f aca="true" t="shared" si="0" ref="L14:L96">ROUND(K14/J14*100,0.1)</f>
        <v>85</v>
      </c>
    </row>
    <row r="15" spans="1:12" s="24" customFormat="1" ht="15">
      <c r="A15" s="38" t="s">
        <v>29</v>
      </c>
      <c r="B15" s="41">
        <v>910</v>
      </c>
      <c r="C15" s="41" t="s">
        <v>94</v>
      </c>
      <c r="D15" s="41"/>
      <c r="E15" s="41"/>
      <c r="F15" s="47"/>
      <c r="G15" s="47"/>
      <c r="H15" s="47" t="s">
        <v>93</v>
      </c>
      <c r="I15" s="47" t="s">
        <v>93</v>
      </c>
      <c r="J15" s="48">
        <f>J16+J27+J51+J56+J61</f>
        <v>2603</v>
      </c>
      <c r="K15" s="48">
        <f>K16+K27+K51</f>
        <v>2338.3</v>
      </c>
      <c r="L15" s="48">
        <f t="shared" si="0"/>
        <v>90</v>
      </c>
    </row>
    <row r="16" spans="1:12" s="20" customFormat="1" ht="42.75">
      <c r="A16" s="26" t="s">
        <v>53</v>
      </c>
      <c r="B16" s="27">
        <v>910</v>
      </c>
      <c r="C16" s="27" t="s">
        <v>94</v>
      </c>
      <c r="D16" s="27" t="s">
        <v>3</v>
      </c>
      <c r="E16" s="27"/>
      <c r="F16" s="28"/>
      <c r="G16" s="28"/>
      <c r="H16" s="28"/>
      <c r="I16" s="28"/>
      <c r="J16" s="50">
        <f>J17+J22</f>
        <v>486.29999999999995</v>
      </c>
      <c r="K16" s="50">
        <f>K17+K22</f>
        <v>469.9</v>
      </c>
      <c r="L16" s="50">
        <f t="shared" si="0"/>
        <v>97</v>
      </c>
    </row>
    <row r="17" spans="1:12" ht="28.5">
      <c r="A17" s="26" t="s">
        <v>54</v>
      </c>
      <c r="B17" s="27">
        <v>910</v>
      </c>
      <c r="C17" s="27" t="s">
        <v>94</v>
      </c>
      <c r="D17" s="27" t="s">
        <v>3</v>
      </c>
      <c r="E17" s="27" t="s">
        <v>135</v>
      </c>
      <c r="F17" s="28" t="s">
        <v>59</v>
      </c>
      <c r="G17" s="28"/>
      <c r="H17" s="28"/>
      <c r="I17" s="28"/>
      <c r="J17" s="50">
        <f>J18</f>
        <v>322.9</v>
      </c>
      <c r="K17" s="50">
        <f>K18</f>
        <v>321.9</v>
      </c>
      <c r="L17" s="50">
        <f t="shared" si="0"/>
        <v>100</v>
      </c>
    </row>
    <row r="18" spans="1:12" ht="14.25">
      <c r="A18" s="26" t="s">
        <v>30</v>
      </c>
      <c r="B18" s="27">
        <v>910</v>
      </c>
      <c r="C18" s="27" t="s">
        <v>94</v>
      </c>
      <c r="D18" s="27" t="s">
        <v>3</v>
      </c>
      <c r="E18" s="27" t="s">
        <v>135</v>
      </c>
      <c r="F18" s="28" t="s">
        <v>98</v>
      </c>
      <c r="G18" s="28"/>
      <c r="H18" s="28"/>
      <c r="I18" s="28"/>
      <c r="J18" s="50">
        <f>J19</f>
        <v>322.9</v>
      </c>
      <c r="K18" s="50">
        <f>K19</f>
        <v>321.9</v>
      </c>
      <c r="L18" s="50">
        <f t="shared" si="0"/>
        <v>100</v>
      </c>
    </row>
    <row r="19" spans="1:12" ht="28.5">
      <c r="A19" s="26" t="s">
        <v>56</v>
      </c>
      <c r="B19" s="27">
        <v>910</v>
      </c>
      <c r="C19" s="27" t="s">
        <v>94</v>
      </c>
      <c r="D19" s="27" t="s">
        <v>3</v>
      </c>
      <c r="E19" s="27" t="s">
        <v>135</v>
      </c>
      <c r="F19" s="28" t="s">
        <v>98</v>
      </c>
      <c r="G19" s="28" t="s">
        <v>136</v>
      </c>
      <c r="H19" s="28" t="s">
        <v>110</v>
      </c>
      <c r="I19" s="28"/>
      <c r="J19" s="50">
        <f>J20+J21</f>
        <v>322.9</v>
      </c>
      <c r="K19" s="50">
        <f>K20+K21</f>
        <v>321.9</v>
      </c>
      <c r="L19" s="50">
        <f t="shared" si="0"/>
        <v>100</v>
      </c>
    </row>
    <row r="20" spans="1:12" ht="42.75">
      <c r="A20" s="26" t="s">
        <v>63</v>
      </c>
      <c r="B20" s="27">
        <v>910</v>
      </c>
      <c r="C20" s="27" t="s">
        <v>94</v>
      </c>
      <c r="D20" s="27" t="s">
        <v>3</v>
      </c>
      <c r="E20" s="27" t="s">
        <v>135</v>
      </c>
      <c r="F20" s="28" t="s">
        <v>98</v>
      </c>
      <c r="G20" s="28" t="s">
        <v>136</v>
      </c>
      <c r="H20" s="28" t="s">
        <v>174</v>
      </c>
      <c r="I20" s="28" t="s">
        <v>60</v>
      </c>
      <c r="J20" s="50">
        <v>248.4</v>
      </c>
      <c r="K20" s="50">
        <v>248.3</v>
      </c>
      <c r="L20" s="50">
        <f t="shared" si="0"/>
        <v>100</v>
      </c>
    </row>
    <row r="21" spans="1:12" ht="71.25">
      <c r="A21" s="26" t="s">
        <v>137</v>
      </c>
      <c r="B21" s="27">
        <v>910</v>
      </c>
      <c r="C21" s="27" t="s">
        <v>94</v>
      </c>
      <c r="D21" s="27" t="s">
        <v>3</v>
      </c>
      <c r="E21" s="27" t="s">
        <v>135</v>
      </c>
      <c r="F21" s="28" t="s">
        <v>98</v>
      </c>
      <c r="G21" s="28" t="s">
        <v>136</v>
      </c>
      <c r="H21" s="28" t="s">
        <v>174</v>
      </c>
      <c r="I21" s="28" t="s">
        <v>138</v>
      </c>
      <c r="J21" s="50">
        <v>74.5</v>
      </c>
      <c r="K21" s="50">
        <v>73.6</v>
      </c>
      <c r="L21" s="50">
        <f t="shared" si="0"/>
        <v>99</v>
      </c>
    </row>
    <row r="22" spans="1:12" ht="28.5">
      <c r="A22" s="26" t="s">
        <v>54</v>
      </c>
      <c r="B22" s="27">
        <v>910</v>
      </c>
      <c r="C22" s="27" t="s">
        <v>94</v>
      </c>
      <c r="D22" s="27" t="s">
        <v>3</v>
      </c>
      <c r="E22" s="27" t="s">
        <v>135</v>
      </c>
      <c r="F22" s="28" t="s">
        <v>59</v>
      </c>
      <c r="G22" s="28"/>
      <c r="H22" s="28"/>
      <c r="I22" s="28"/>
      <c r="J22" s="50">
        <f>J23</f>
        <v>163.4</v>
      </c>
      <c r="K22" s="50">
        <f>K23</f>
        <v>148</v>
      </c>
      <c r="L22" s="50">
        <f t="shared" si="0"/>
        <v>91</v>
      </c>
    </row>
    <row r="23" spans="1:12" ht="14.25">
      <c r="A23" s="26" t="s">
        <v>30</v>
      </c>
      <c r="B23" s="27">
        <v>910</v>
      </c>
      <c r="C23" s="27" t="s">
        <v>94</v>
      </c>
      <c r="D23" s="27" t="s">
        <v>3</v>
      </c>
      <c r="E23" s="27" t="s">
        <v>135</v>
      </c>
      <c r="F23" s="28" t="s">
        <v>98</v>
      </c>
      <c r="G23" s="28"/>
      <c r="H23" s="28"/>
      <c r="I23" s="28"/>
      <c r="J23" s="50">
        <f>J24</f>
        <v>163.4</v>
      </c>
      <c r="K23" s="50">
        <f>K24</f>
        <v>148</v>
      </c>
      <c r="L23" s="50"/>
    </row>
    <row r="24" spans="1:12" ht="28.5">
      <c r="A24" s="26" t="s">
        <v>56</v>
      </c>
      <c r="B24" s="27">
        <v>910</v>
      </c>
      <c r="C24" s="27" t="s">
        <v>94</v>
      </c>
      <c r="D24" s="27" t="s">
        <v>3</v>
      </c>
      <c r="E24" s="27" t="s">
        <v>135</v>
      </c>
      <c r="F24" s="28" t="s">
        <v>98</v>
      </c>
      <c r="G24" s="28" t="s">
        <v>136</v>
      </c>
      <c r="H24" s="28" t="s">
        <v>140</v>
      </c>
      <c r="I24" s="28"/>
      <c r="J24" s="50">
        <f>J25+J26</f>
        <v>163.4</v>
      </c>
      <c r="K24" s="50">
        <f>K25+K26</f>
        <v>148</v>
      </c>
      <c r="L24" s="50">
        <f t="shared" si="0"/>
        <v>91</v>
      </c>
    </row>
    <row r="25" spans="1:12" ht="42.75">
      <c r="A25" s="26" t="s">
        <v>63</v>
      </c>
      <c r="B25" s="27">
        <v>910</v>
      </c>
      <c r="C25" s="27" t="s">
        <v>94</v>
      </c>
      <c r="D25" s="27" t="s">
        <v>3</v>
      </c>
      <c r="E25" s="27" t="s">
        <v>135</v>
      </c>
      <c r="F25" s="28" t="s">
        <v>98</v>
      </c>
      <c r="G25" s="28" t="s">
        <v>136</v>
      </c>
      <c r="H25" s="28" t="s">
        <v>140</v>
      </c>
      <c r="I25" s="28" t="s">
        <v>60</v>
      </c>
      <c r="J25" s="50">
        <v>114.4</v>
      </c>
      <c r="K25" s="50">
        <v>113.7</v>
      </c>
      <c r="L25" s="50">
        <f t="shared" si="0"/>
        <v>99</v>
      </c>
    </row>
    <row r="26" spans="1:12" ht="40.5" customHeight="1">
      <c r="A26" s="26" t="s">
        <v>139</v>
      </c>
      <c r="B26" s="27">
        <v>910</v>
      </c>
      <c r="C26" s="27" t="s">
        <v>94</v>
      </c>
      <c r="D26" s="27" t="s">
        <v>3</v>
      </c>
      <c r="E26" s="27" t="s">
        <v>135</v>
      </c>
      <c r="F26" s="28" t="s">
        <v>98</v>
      </c>
      <c r="G26" s="28" t="s">
        <v>136</v>
      </c>
      <c r="H26" s="28" t="s">
        <v>140</v>
      </c>
      <c r="I26" s="28" t="s">
        <v>138</v>
      </c>
      <c r="J26" s="50">
        <v>49</v>
      </c>
      <c r="K26" s="50">
        <v>34.3</v>
      </c>
      <c r="L26" s="50">
        <f t="shared" si="0"/>
        <v>70</v>
      </c>
    </row>
    <row r="27" spans="1:12" s="20" customFormat="1" ht="57">
      <c r="A27" s="26" t="s">
        <v>79</v>
      </c>
      <c r="B27" s="27">
        <v>910</v>
      </c>
      <c r="C27" s="27" t="s">
        <v>94</v>
      </c>
      <c r="D27" s="27" t="s">
        <v>95</v>
      </c>
      <c r="E27" s="27"/>
      <c r="F27" s="28"/>
      <c r="G27" s="28"/>
      <c r="H27" s="28"/>
      <c r="I27" s="28" t="s">
        <v>93</v>
      </c>
      <c r="J27" s="50">
        <f>J28+J38+J46</f>
        <v>1923.7</v>
      </c>
      <c r="K27" s="50">
        <f>K28+K38+K46</f>
        <v>1868.4</v>
      </c>
      <c r="L27" s="50">
        <f t="shared" si="0"/>
        <v>97</v>
      </c>
    </row>
    <row r="28" spans="1:12" ht="28.5">
      <c r="A28" s="26" t="s">
        <v>54</v>
      </c>
      <c r="B28" s="27">
        <v>910</v>
      </c>
      <c r="C28" s="27" t="s">
        <v>94</v>
      </c>
      <c r="D28" s="27" t="s">
        <v>95</v>
      </c>
      <c r="E28" s="27" t="s">
        <v>135</v>
      </c>
      <c r="F28" s="28" t="s">
        <v>141</v>
      </c>
      <c r="G28" s="28"/>
      <c r="H28" s="28"/>
      <c r="I28" s="28"/>
      <c r="J28" s="50">
        <f>J29</f>
        <v>1152.9</v>
      </c>
      <c r="K28" s="50">
        <f>K29</f>
        <v>1148.5</v>
      </c>
      <c r="L28" s="50">
        <f t="shared" si="0"/>
        <v>100</v>
      </c>
    </row>
    <row r="29" spans="1:12" ht="28.5">
      <c r="A29" s="26" t="s">
        <v>55</v>
      </c>
      <c r="B29" s="27">
        <v>910</v>
      </c>
      <c r="C29" s="27" t="s">
        <v>94</v>
      </c>
      <c r="D29" s="27" t="s">
        <v>95</v>
      </c>
      <c r="E29" s="27" t="s">
        <v>135</v>
      </c>
      <c r="F29" s="28" t="s">
        <v>141</v>
      </c>
      <c r="G29" s="28"/>
      <c r="H29" s="28"/>
      <c r="I29" s="28"/>
      <c r="J29" s="50">
        <f>J30+J33</f>
        <v>1152.9</v>
      </c>
      <c r="K29" s="50">
        <f>K30+K33</f>
        <v>1148.5</v>
      </c>
      <c r="L29" s="50">
        <f t="shared" si="0"/>
        <v>100</v>
      </c>
    </row>
    <row r="30" spans="1:12" ht="42.75">
      <c r="A30" s="26" t="s">
        <v>52</v>
      </c>
      <c r="B30" s="27">
        <v>910</v>
      </c>
      <c r="C30" s="27" t="s">
        <v>94</v>
      </c>
      <c r="D30" s="27" t="s">
        <v>95</v>
      </c>
      <c r="E30" s="27" t="s">
        <v>135</v>
      </c>
      <c r="F30" s="28" t="s">
        <v>141</v>
      </c>
      <c r="G30" s="28" t="s">
        <v>136</v>
      </c>
      <c r="H30" s="28" t="s">
        <v>142</v>
      </c>
      <c r="I30" s="28"/>
      <c r="J30" s="50">
        <f>J31+J32</f>
        <v>711.5</v>
      </c>
      <c r="K30" s="50">
        <f>K31+K32</f>
        <v>711.4</v>
      </c>
      <c r="L30" s="50">
        <f t="shared" si="0"/>
        <v>100</v>
      </c>
    </row>
    <row r="31" spans="1:12" ht="42.75">
      <c r="A31" s="26" t="s">
        <v>63</v>
      </c>
      <c r="B31" s="27">
        <v>910</v>
      </c>
      <c r="C31" s="27" t="s">
        <v>94</v>
      </c>
      <c r="D31" s="27" t="s">
        <v>95</v>
      </c>
      <c r="E31" s="27" t="s">
        <v>135</v>
      </c>
      <c r="F31" s="28" t="s">
        <v>141</v>
      </c>
      <c r="G31" s="28" t="s">
        <v>136</v>
      </c>
      <c r="H31" s="28" t="s">
        <v>142</v>
      </c>
      <c r="I31" s="28" t="s">
        <v>60</v>
      </c>
      <c r="J31" s="50">
        <v>501.3</v>
      </c>
      <c r="K31" s="50">
        <v>501.3</v>
      </c>
      <c r="L31" s="50">
        <f t="shared" si="0"/>
        <v>100</v>
      </c>
    </row>
    <row r="32" spans="1:12" ht="41.25" customHeight="1">
      <c r="A32" s="26" t="s">
        <v>143</v>
      </c>
      <c r="B32" s="27">
        <v>910</v>
      </c>
      <c r="C32" s="27" t="s">
        <v>94</v>
      </c>
      <c r="D32" s="27" t="s">
        <v>95</v>
      </c>
      <c r="E32" s="27" t="s">
        <v>135</v>
      </c>
      <c r="F32" s="28" t="s">
        <v>141</v>
      </c>
      <c r="G32" s="28" t="s">
        <v>136</v>
      </c>
      <c r="H32" s="28" t="s">
        <v>142</v>
      </c>
      <c r="I32" s="28" t="s">
        <v>138</v>
      </c>
      <c r="J32" s="50">
        <v>210.2</v>
      </c>
      <c r="K32" s="50">
        <v>210.1</v>
      </c>
      <c r="L32" s="50">
        <f t="shared" si="0"/>
        <v>100</v>
      </c>
    </row>
    <row r="33" spans="1:12" ht="28.5">
      <c r="A33" s="26" t="s">
        <v>51</v>
      </c>
      <c r="B33" s="27">
        <v>910</v>
      </c>
      <c r="C33" s="27" t="s">
        <v>94</v>
      </c>
      <c r="D33" s="27" t="s">
        <v>95</v>
      </c>
      <c r="E33" s="27" t="s">
        <v>69</v>
      </c>
      <c r="F33" s="28" t="s">
        <v>98</v>
      </c>
      <c r="G33" s="28"/>
      <c r="H33" s="28" t="s">
        <v>111</v>
      </c>
      <c r="I33" s="28"/>
      <c r="J33" s="50">
        <f>SUM(J34:J37)</f>
        <v>441.40000000000003</v>
      </c>
      <c r="K33" s="50">
        <f>SUM(K34:K37)</f>
        <v>437.09999999999997</v>
      </c>
      <c r="L33" s="50">
        <f t="shared" si="0"/>
        <v>99</v>
      </c>
    </row>
    <row r="34" spans="1:12" ht="42.75">
      <c r="A34" s="26" t="s">
        <v>64</v>
      </c>
      <c r="B34" s="27">
        <v>910</v>
      </c>
      <c r="C34" s="27" t="s">
        <v>94</v>
      </c>
      <c r="D34" s="27" t="s">
        <v>95</v>
      </c>
      <c r="E34" s="27" t="s">
        <v>135</v>
      </c>
      <c r="F34" s="28" t="s">
        <v>141</v>
      </c>
      <c r="G34" s="28" t="s">
        <v>136</v>
      </c>
      <c r="H34" s="28" t="s">
        <v>144</v>
      </c>
      <c r="I34" s="28" t="s">
        <v>47</v>
      </c>
      <c r="J34" s="50">
        <v>1.7</v>
      </c>
      <c r="K34" s="50">
        <v>1.7</v>
      </c>
      <c r="L34" s="50"/>
    </row>
    <row r="35" spans="1:12" ht="28.5">
      <c r="A35" s="26" t="s">
        <v>65</v>
      </c>
      <c r="B35" s="27">
        <v>910</v>
      </c>
      <c r="C35" s="27" t="s">
        <v>94</v>
      </c>
      <c r="D35" s="27" t="s">
        <v>95</v>
      </c>
      <c r="E35" s="27" t="s">
        <v>135</v>
      </c>
      <c r="F35" s="28" t="s">
        <v>141</v>
      </c>
      <c r="G35" s="28" t="s">
        <v>136</v>
      </c>
      <c r="H35" s="28" t="s">
        <v>144</v>
      </c>
      <c r="I35" s="28" t="s">
        <v>61</v>
      </c>
      <c r="J35" s="50">
        <v>437.1</v>
      </c>
      <c r="K35" s="50">
        <v>434.9</v>
      </c>
      <c r="L35" s="50">
        <f t="shared" si="0"/>
        <v>99</v>
      </c>
    </row>
    <row r="36" spans="1:12" ht="28.5">
      <c r="A36" s="26" t="s">
        <v>80</v>
      </c>
      <c r="B36" s="27">
        <v>910</v>
      </c>
      <c r="C36" s="27" t="s">
        <v>94</v>
      </c>
      <c r="D36" s="27" t="s">
        <v>95</v>
      </c>
      <c r="E36" s="27" t="s">
        <v>135</v>
      </c>
      <c r="F36" s="28" t="s">
        <v>141</v>
      </c>
      <c r="G36" s="28" t="s">
        <v>136</v>
      </c>
      <c r="H36" s="28" t="s">
        <v>144</v>
      </c>
      <c r="I36" s="28" t="s">
        <v>62</v>
      </c>
      <c r="J36" s="50">
        <v>1</v>
      </c>
      <c r="K36" s="50">
        <v>0</v>
      </c>
      <c r="L36" s="50">
        <f t="shared" si="0"/>
        <v>0</v>
      </c>
    </row>
    <row r="37" spans="1:12" ht="14.25">
      <c r="A37" s="26" t="s">
        <v>67</v>
      </c>
      <c r="B37" s="27">
        <v>910</v>
      </c>
      <c r="C37" s="27" t="s">
        <v>94</v>
      </c>
      <c r="D37" s="27" t="s">
        <v>95</v>
      </c>
      <c r="E37" s="27" t="s">
        <v>135</v>
      </c>
      <c r="F37" s="28" t="s">
        <v>141</v>
      </c>
      <c r="G37" s="28" t="s">
        <v>136</v>
      </c>
      <c r="H37" s="28" t="s">
        <v>144</v>
      </c>
      <c r="I37" s="28" t="s">
        <v>175</v>
      </c>
      <c r="J37" s="50">
        <v>1.6</v>
      </c>
      <c r="K37" s="50">
        <v>0.5</v>
      </c>
      <c r="L37" s="50">
        <f t="shared" si="0"/>
        <v>31</v>
      </c>
    </row>
    <row r="38" spans="1:12" ht="28.5">
      <c r="A38" s="26" t="s">
        <v>54</v>
      </c>
      <c r="B38" s="27">
        <v>910</v>
      </c>
      <c r="C38" s="27" t="s">
        <v>94</v>
      </c>
      <c r="D38" s="27" t="s">
        <v>95</v>
      </c>
      <c r="E38" s="27" t="s">
        <v>135</v>
      </c>
      <c r="F38" s="28" t="s">
        <v>141</v>
      </c>
      <c r="G38" s="28"/>
      <c r="H38" s="28"/>
      <c r="I38" s="28"/>
      <c r="J38" s="50">
        <f>J39</f>
        <v>770.7</v>
      </c>
      <c r="K38" s="50">
        <f>K39</f>
        <v>719.8000000000001</v>
      </c>
      <c r="L38" s="50">
        <f t="shared" si="0"/>
        <v>93</v>
      </c>
    </row>
    <row r="39" spans="1:12" ht="28.5">
      <c r="A39" s="26" t="s">
        <v>55</v>
      </c>
      <c r="B39" s="27">
        <v>910</v>
      </c>
      <c r="C39" s="27" t="s">
        <v>94</v>
      </c>
      <c r="D39" s="27" t="s">
        <v>95</v>
      </c>
      <c r="E39" s="27" t="s">
        <v>135</v>
      </c>
      <c r="F39" s="28" t="s">
        <v>141</v>
      </c>
      <c r="G39" s="28"/>
      <c r="H39" s="28"/>
      <c r="I39" s="28"/>
      <c r="J39" s="50">
        <f>J40+J48</f>
        <v>770.7</v>
      </c>
      <c r="K39" s="50">
        <f>K40+K48</f>
        <v>719.8000000000001</v>
      </c>
      <c r="L39" s="50">
        <f t="shared" si="0"/>
        <v>93</v>
      </c>
    </row>
    <row r="40" spans="1:12" ht="42.75">
      <c r="A40" s="26" t="s">
        <v>52</v>
      </c>
      <c r="B40" s="27">
        <v>910</v>
      </c>
      <c r="C40" s="27" t="s">
        <v>94</v>
      </c>
      <c r="D40" s="27" t="s">
        <v>95</v>
      </c>
      <c r="E40" s="27" t="s">
        <v>135</v>
      </c>
      <c r="F40" s="28" t="s">
        <v>141</v>
      </c>
      <c r="G40" s="28" t="s">
        <v>136</v>
      </c>
      <c r="H40" s="28" t="s">
        <v>140</v>
      </c>
      <c r="I40" s="28"/>
      <c r="J40" s="50">
        <f>J41+J43+J44+J45+J42</f>
        <v>770.6</v>
      </c>
      <c r="K40" s="50">
        <f>K41+K42+K43+K44+K45</f>
        <v>719.7</v>
      </c>
      <c r="L40" s="50">
        <f t="shared" si="0"/>
        <v>93</v>
      </c>
    </row>
    <row r="41" spans="1:12" ht="42.75">
      <c r="A41" s="26" t="s">
        <v>63</v>
      </c>
      <c r="B41" s="27">
        <v>910</v>
      </c>
      <c r="C41" s="27" t="s">
        <v>94</v>
      </c>
      <c r="D41" s="27" t="s">
        <v>95</v>
      </c>
      <c r="E41" s="27" t="s">
        <v>135</v>
      </c>
      <c r="F41" s="28" t="s">
        <v>141</v>
      </c>
      <c r="G41" s="28" t="s">
        <v>136</v>
      </c>
      <c r="H41" s="28" t="s">
        <v>140</v>
      </c>
      <c r="I41" s="28" t="s">
        <v>60</v>
      </c>
      <c r="J41" s="50">
        <v>630</v>
      </c>
      <c r="K41" s="50">
        <v>605</v>
      </c>
      <c r="L41" s="50">
        <f t="shared" si="0"/>
        <v>96</v>
      </c>
    </row>
    <row r="42" spans="1:12" ht="35.25" customHeight="1">
      <c r="A42" s="26" t="s">
        <v>143</v>
      </c>
      <c r="B42" s="27" t="s">
        <v>129</v>
      </c>
      <c r="C42" s="27" t="s">
        <v>94</v>
      </c>
      <c r="D42" s="27" t="s">
        <v>95</v>
      </c>
      <c r="E42" s="27" t="s">
        <v>135</v>
      </c>
      <c r="F42" s="28" t="s">
        <v>141</v>
      </c>
      <c r="G42" s="28" t="s">
        <v>136</v>
      </c>
      <c r="H42" s="28" t="s">
        <v>140</v>
      </c>
      <c r="I42" s="28" t="s">
        <v>138</v>
      </c>
      <c r="J42" s="50">
        <v>125.6</v>
      </c>
      <c r="K42" s="50">
        <v>114.7</v>
      </c>
      <c r="L42" s="50">
        <f t="shared" si="0"/>
        <v>91</v>
      </c>
    </row>
    <row r="43" spans="1:12" ht="28.5">
      <c r="A43" s="26" t="s">
        <v>65</v>
      </c>
      <c r="B43" s="27" t="s">
        <v>129</v>
      </c>
      <c r="C43" s="27" t="s">
        <v>94</v>
      </c>
      <c r="D43" s="27" t="s">
        <v>95</v>
      </c>
      <c r="E43" s="27" t="s">
        <v>135</v>
      </c>
      <c r="F43" s="28" t="s">
        <v>141</v>
      </c>
      <c r="G43" s="28" t="s">
        <v>136</v>
      </c>
      <c r="H43" s="28" t="s">
        <v>140</v>
      </c>
      <c r="I43" s="28" t="s">
        <v>61</v>
      </c>
      <c r="J43" s="50">
        <v>11</v>
      </c>
      <c r="K43" s="50">
        <v>0</v>
      </c>
      <c r="L43" s="50">
        <f t="shared" si="0"/>
        <v>0</v>
      </c>
    </row>
    <row r="44" spans="1:12" ht="28.5">
      <c r="A44" s="26" t="s">
        <v>80</v>
      </c>
      <c r="B44" s="27" t="s">
        <v>129</v>
      </c>
      <c r="C44" s="27" t="s">
        <v>94</v>
      </c>
      <c r="D44" s="27" t="s">
        <v>95</v>
      </c>
      <c r="E44" s="27" t="s">
        <v>135</v>
      </c>
      <c r="F44" s="28" t="s">
        <v>141</v>
      </c>
      <c r="G44" s="28" t="s">
        <v>136</v>
      </c>
      <c r="H44" s="28" t="s">
        <v>140</v>
      </c>
      <c r="I44" s="28" t="s">
        <v>62</v>
      </c>
      <c r="J44" s="50"/>
      <c r="K44" s="50"/>
      <c r="L44" s="50"/>
    </row>
    <row r="45" spans="1:12" ht="14.25">
      <c r="A45" s="26" t="s">
        <v>67</v>
      </c>
      <c r="B45" s="27" t="s">
        <v>129</v>
      </c>
      <c r="C45" s="27" t="s">
        <v>94</v>
      </c>
      <c r="D45" s="27" t="s">
        <v>95</v>
      </c>
      <c r="E45" s="27" t="s">
        <v>135</v>
      </c>
      <c r="F45" s="28" t="s">
        <v>141</v>
      </c>
      <c r="G45" s="28" t="s">
        <v>136</v>
      </c>
      <c r="H45" s="28" t="s">
        <v>140</v>
      </c>
      <c r="I45" s="28" t="s">
        <v>66</v>
      </c>
      <c r="J45" s="50">
        <v>4</v>
      </c>
      <c r="K45" s="50">
        <v>0</v>
      </c>
      <c r="L45" s="50">
        <f t="shared" si="0"/>
        <v>0</v>
      </c>
    </row>
    <row r="46" spans="1:12" ht="28.5">
      <c r="A46" s="26" t="s">
        <v>68</v>
      </c>
      <c r="B46" s="27">
        <v>910</v>
      </c>
      <c r="C46" s="27" t="s">
        <v>94</v>
      </c>
      <c r="D46" s="27" t="s">
        <v>95</v>
      </c>
      <c r="E46" s="27" t="s">
        <v>69</v>
      </c>
      <c r="F46" s="28" t="s">
        <v>59</v>
      </c>
      <c r="G46" s="28"/>
      <c r="H46" s="28" t="s">
        <v>93</v>
      </c>
      <c r="I46" s="28" t="s">
        <v>93</v>
      </c>
      <c r="J46" s="50">
        <f aca="true" t="shared" si="1" ref="J46:K49">J47</f>
        <v>0.1</v>
      </c>
      <c r="K46" s="50">
        <f t="shared" si="1"/>
        <v>0.1</v>
      </c>
      <c r="L46" s="50">
        <f t="shared" si="0"/>
        <v>100</v>
      </c>
    </row>
    <row r="47" spans="1:12" ht="42.75">
      <c r="A47" s="26" t="s">
        <v>70</v>
      </c>
      <c r="B47" s="27">
        <v>910</v>
      </c>
      <c r="C47" s="27" t="s">
        <v>94</v>
      </c>
      <c r="D47" s="27" t="s">
        <v>95</v>
      </c>
      <c r="E47" s="27" t="s">
        <v>69</v>
      </c>
      <c r="F47" s="28" t="s">
        <v>98</v>
      </c>
      <c r="G47" s="28"/>
      <c r="H47" s="28" t="s">
        <v>93</v>
      </c>
      <c r="I47" s="28" t="s">
        <v>93</v>
      </c>
      <c r="J47" s="50">
        <f t="shared" si="1"/>
        <v>0.1</v>
      </c>
      <c r="K47" s="50">
        <f t="shared" si="1"/>
        <v>0.1</v>
      </c>
      <c r="L47" s="50">
        <f t="shared" si="0"/>
        <v>100</v>
      </c>
    </row>
    <row r="48" spans="1:12" ht="57">
      <c r="A48" s="26" t="s">
        <v>71</v>
      </c>
      <c r="B48" s="27">
        <v>910</v>
      </c>
      <c r="C48" s="27" t="s">
        <v>94</v>
      </c>
      <c r="D48" s="27" t="s">
        <v>95</v>
      </c>
      <c r="E48" s="27" t="s">
        <v>69</v>
      </c>
      <c r="F48" s="28" t="s">
        <v>98</v>
      </c>
      <c r="G48" s="28"/>
      <c r="H48" s="28" t="s">
        <v>146</v>
      </c>
      <c r="I48" s="28" t="s">
        <v>93</v>
      </c>
      <c r="J48" s="50">
        <f t="shared" si="1"/>
        <v>0.1</v>
      </c>
      <c r="K48" s="50">
        <f t="shared" si="1"/>
        <v>0.1</v>
      </c>
      <c r="L48" s="50">
        <f t="shared" si="0"/>
        <v>100</v>
      </c>
    </row>
    <row r="49" spans="1:12" ht="35.25" customHeight="1">
      <c r="A49" s="26" t="s">
        <v>57</v>
      </c>
      <c r="B49" s="27">
        <v>910</v>
      </c>
      <c r="C49" s="27" t="s">
        <v>94</v>
      </c>
      <c r="D49" s="27" t="s">
        <v>95</v>
      </c>
      <c r="E49" s="27" t="s">
        <v>69</v>
      </c>
      <c r="F49" s="28" t="s">
        <v>98</v>
      </c>
      <c r="G49" s="28"/>
      <c r="H49" s="28" t="s">
        <v>145</v>
      </c>
      <c r="I49" s="28" t="s">
        <v>93</v>
      </c>
      <c r="J49" s="50">
        <f t="shared" si="1"/>
        <v>0.1</v>
      </c>
      <c r="K49" s="50">
        <f t="shared" si="1"/>
        <v>0.1</v>
      </c>
      <c r="L49" s="50">
        <f t="shared" si="0"/>
        <v>100</v>
      </c>
    </row>
    <row r="50" spans="1:12" ht="28.5">
      <c r="A50" s="26" t="s">
        <v>65</v>
      </c>
      <c r="B50" s="27">
        <v>910</v>
      </c>
      <c r="C50" s="27" t="s">
        <v>94</v>
      </c>
      <c r="D50" s="27" t="s">
        <v>95</v>
      </c>
      <c r="E50" s="27" t="s">
        <v>69</v>
      </c>
      <c r="F50" s="28" t="s">
        <v>98</v>
      </c>
      <c r="G50" s="28" t="s">
        <v>136</v>
      </c>
      <c r="H50" s="28" t="s">
        <v>145</v>
      </c>
      <c r="I50" s="28" t="s">
        <v>61</v>
      </c>
      <c r="J50" s="50">
        <v>0.1</v>
      </c>
      <c r="K50" s="50">
        <v>0.1</v>
      </c>
      <c r="L50" s="50">
        <f t="shared" si="0"/>
        <v>100</v>
      </c>
    </row>
    <row r="51" spans="1:12" s="20" customFormat="1" ht="14.25">
      <c r="A51" s="26" t="s">
        <v>147</v>
      </c>
      <c r="B51" s="27">
        <v>910</v>
      </c>
      <c r="C51" s="27" t="s">
        <v>94</v>
      </c>
      <c r="D51" s="27" t="s">
        <v>148</v>
      </c>
      <c r="E51" s="27"/>
      <c r="F51" s="28"/>
      <c r="G51" s="28"/>
      <c r="H51" s="28"/>
      <c r="I51" s="28"/>
      <c r="J51" s="50">
        <f aca="true" t="shared" si="2" ref="J51:K59">J52</f>
        <v>0</v>
      </c>
      <c r="K51" s="50">
        <f t="shared" si="2"/>
        <v>0</v>
      </c>
      <c r="L51" s="50" t="e">
        <f t="shared" si="0"/>
        <v>#DIV/0!</v>
      </c>
    </row>
    <row r="52" spans="1:12" ht="28.5">
      <c r="A52" s="26" t="s">
        <v>58</v>
      </c>
      <c r="B52" s="27">
        <v>910</v>
      </c>
      <c r="C52" s="27" t="s">
        <v>94</v>
      </c>
      <c r="D52" s="27" t="s">
        <v>148</v>
      </c>
      <c r="E52" s="27" t="s">
        <v>69</v>
      </c>
      <c r="F52" s="28" t="s">
        <v>98</v>
      </c>
      <c r="G52" s="28"/>
      <c r="H52" s="28"/>
      <c r="I52" s="28"/>
      <c r="J52" s="50">
        <f t="shared" si="2"/>
        <v>0</v>
      </c>
      <c r="K52" s="50">
        <f t="shared" si="2"/>
        <v>0</v>
      </c>
      <c r="L52" s="50" t="e">
        <f t="shared" si="0"/>
        <v>#DIV/0!</v>
      </c>
    </row>
    <row r="53" spans="1:12" ht="42.75">
      <c r="A53" s="26" t="s">
        <v>70</v>
      </c>
      <c r="B53" s="27">
        <v>910</v>
      </c>
      <c r="C53" s="27" t="s">
        <v>94</v>
      </c>
      <c r="D53" s="27" t="s">
        <v>148</v>
      </c>
      <c r="E53" s="27" t="s">
        <v>69</v>
      </c>
      <c r="F53" s="28" t="s">
        <v>98</v>
      </c>
      <c r="G53" s="28"/>
      <c r="H53" s="28"/>
      <c r="I53" s="28"/>
      <c r="J53" s="50">
        <f t="shared" si="2"/>
        <v>0</v>
      </c>
      <c r="K53" s="50">
        <f t="shared" si="2"/>
        <v>0</v>
      </c>
      <c r="L53" s="50" t="e">
        <f t="shared" si="0"/>
        <v>#DIV/0!</v>
      </c>
    </row>
    <row r="54" spans="1:12" ht="14.25">
      <c r="A54" s="26" t="s">
        <v>149</v>
      </c>
      <c r="B54" s="27">
        <v>910</v>
      </c>
      <c r="C54" s="27" t="s">
        <v>94</v>
      </c>
      <c r="D54" s="27" t="s">
        <v>148</v>
      </c>
      <c r="E54" s="27" t="s">
        <v>69</v>
      </c>
      <c r="F54" s="28" t="s">
        <v>98</v>
      </c>
      <c r="G54" s="28" t="s">
        <v>136</v>
      </c>
      <c r="H54" s="28" t="s">
        <v>150</v>
      </c>
      <c r="I54" s="28"/>
      <c r="J54" s="50">
        <f t="shared" si="2"/>
        <v>0</v>
      </c>
      <c r="K54" s="50">
        <f t="shared" si="2"/>
        <v>0</v>
      </c>
      <c r="L54" s="50" t="e">
        <f t="shared" si="0"/>
        <v>#DIV/0!</v>
      </c>
    </row>
    <row r="55" spans="1:12" ht="14.25">
      <c r="A55" s="26" t="s">
        <v>149</v>
      </c>
      <c r="B55" s="27">
        <v>910</v>
      </c>
      <c r="C55" s="27" t="s">
        <v>94</v>
      </c>
      <c r="D55" s="27" t="s">
        <v>148</v>
      </c>
      <c r="E55" s="27" t="s">
        <v>69</v>
      </c>
      <c r="F55" s="28" t="s">
        <v>98</v>
      </c>
      <c r="G55" s="28" t="s">
        <v>136</v>
      </c>
      <c r="H55" s="28" t="s">
        <v>150</v>
      </c>
      <c r="I55" s="28" t="s">
        <v>151</v>
      </c>
      <c r="J55" s="50"/>
      <c r="K55" s="50"/>
      <c r="L55" s="50" t="e">
        <f aca="true" t="shared" si="3" ref="L55:L60">ROUND(K55/J55*100,0.1)</f>
        <v>#DIV/0!</v>
      </c>
    </row>
    <row r="56" spans="1:12" ht="14.25">
      <c r="A56" s="26" t="s">
        <v>147</v>
      </c>
      <c r="B56" s="27">
        <v>910</v>
      </c>
      <c r="C56" s="27" t="s">
        <v>94</v>
      </c>
      <c r="D56" s="27" t="s">
        <v>148</v>
      </c>
      <c r="E56" s="27"/>
      <c r="F56" s="28"/>
      <c r="G56" s="28"/>
      <c r="H56" s="28"/>
      <c r="I56" s="28"/>
      <c r="J56" s="50">
        <f t="shared" si="2"/>
        <v>0</v>
      </c>
      <c r="K56" s="50">
        <f t="shared" si="2"/>
        <v>0</v>
      </c>
      <c r="L56" s="50" t="e">
        <f t="shared" si="3"/>
        <v>#DIV/0!</v>
      </c>
    </row>
    <row r="57" spans="1:12" ht="28.5">
      <c r="A57" s="26" t="s">
        <v>58</v>
      </c>
      <c r="B57" s="27">
        <v>910</v>
      </c>
      <c r="C57" s="27" t="s">
        <v>94</v>
      </c>
      <c r="D57" s="27" t="s">
        <v>148</v>
      </c>
      <c r="E57" s="27" t="s">
        <v>69</v>
      </c>
      <c r="F57" s="28" t="s">
        <v>98</v>
      </c>
      <c r="G57" s="28"/>
      <c r="H57" s="28"/>
      <c r="I57" s="28"/>
      <c r="J57" s="50">
        <f t="shared" si="2"/>
        <v>0</v>
      </c>
      <c r="K57" s="50">
        <f t="shared" si="2"/>
        <v>0</v>
      </c>
      <c r="L57" s="50" t="e">
        <f t="shared" si="3"/>
        <v>#DIV/0!</v>
      </c>
    </row>
    <row r="58" spans="1:12" ht="42.75">
      <c r="A58" s="26" t="s">
        <v>70</v>
      </c>
      <c r="B58" s="27">
        <v>910</v>
      </c>
      <c r="C58" s="27" t="s">
        <v>94</v>
      </c>
      <c r="D58" s="27" t="s">
        <v>148</v>
      </c>
      <c r="E58" s="27" t="s">
        <v>69</v>
      </c>
      <c r="F58" s="28" t="s">
        <v>98</v>
      </c>
      <c r="G58" s="28"/>
      <c r="H58" s="28"/>
      <c r="I58" s="28"/>
      <c r="J58" s="50">
        <f t="shared" si="2"/>
        <v>0</v>
      </c>
      <c r="K58" s="50">
        <f t="shared" si="2"/>
        <v>0</v>
      </c>
      <c r="L58" s="50" t="e">
        <f t="shared" si="3"/>
        <v>#DIV/0!</v>
      </c>
    </row>
    <row r="59" spans="1:12" ht="14.25">
      <c r="A59" s="26" t="s">
        <v>149</v>
      </c>
      <c r="B59" s="27">
        <v>910</v>
      </c>
      <c r="C59" s="27" t="s">
        <v>94</v>
      </c>
      <c r="D59" s="27" t="s">
        <v>148</v>
      </c>
      <c r="E59" s="27" t="s">
        <v>69</v>
      </c>
      <c r="F59" s="28" t="s">
        <v>98</v>
      </c>
      <c r="G59" s="28" t="s">
        <v>136</v>
      </c>
      <c r="H59" s="28" t="s">
        <v>150</v>
      </c>
      <c r="I59" s="28"/>
      <c r="J59" s="50">
        <f t="shared" si="2"/>
        <v>0</v>
      </c>
      <c r="K59" s="50">
        <f t="shared" si="2"/>
        <v>0</v>
      </c>
      <c r="L59" s="50" t="e">
        <f t="shared" si="3"/>
        <v>#DIV/0!</v>
      </c>
    </row>
    <row r="60" spans="1:12" ht="14.25">
      <c r="A60" s="26" t="s">
        <v>149</v>
      </c>
      <c r="B60" s="27">
        <v>910</v>
      </c>
      <c r="C60" s="27" t="s">
        <v>94</v>
      </c>
      <c r="D60" s="27" t="s">
        <v>148</v>
      </c>
      <c r="E60" s="27" t="s">
        <v>69</v>
      </c>
      <c r="F60" s="28" t="s">
        <v>98</v>
      </c>
      <c r="G60" s="28" t="s">
        <v>136</v>
      </c>
      <c r="H60" s="28" t="s">
        <v>150</v>
      </c>
      <c r="I60" s="28" t="s">
        <v>151</v>
      </c>
      <c r="J60" s="50">
        <v>0</v>
      </c>
      <c r="K60" s="50">
        <v>0</v>
      </c>
      <c r="L60" s="50" t="e">
        <f t="shared" si="3"/>
        <v>#DIV/0!</v>
      </c>
    </row>
    <row r="61" spans="1:12" s="20" customFormat="1" ht="14.25">
      <c r="A61" s="26" t="s">
        <v>171</v>
      </c>
      <c r="B61" s="27">
        <v>910</v>
      </c>
      <c r="C61" s="27" t="s">
        <v>94</v>
      </c>
      <c r="D61" s="27" t="s">
        <v>85</v>
      </c>
      <c r="E61" s="27" t="s">
        <v>93</v>
      </c>
      <c r="F61" s="28" t="s">
        <v>93</v>
      </c>
      <c r="G61" s="28"/>
      <c r="H61" s="28" t="s">
        <v>93</v>
      </c>
      <c r="I61" s="28" t="s">
        <v>93</v>
      </c>
      <c r="J61" s="50">
        <f aca="true" t="shared" si="4" ref="J61:K63">J62</f>
        <v>193</v>
      </c>
      <c r="K61" s="50">
        <f t="shared" si="4"/>
        <v>193</v>
      </c>
      <c r="L61" s="50">
        <f t="shared" si="0"/>
        <v>100</v>
      </c>
    </row>
    <row r="62" spans="1:12" ht="28.5">
      <c r="A62" s="26" t="s">
        <v>58</v>
      </c>
      <c r="B62" s="27">
        <v>910</v>
      </c>
      <c r="C62" s="27" t="s">
        <v>94</v>
      </c>
      <c r="D62" s="27" t="s">
        <v>85</v>
      </c>
      <c r="E62" s="27" t="s">
        <v>69</v>
      </c>
      <c r="F62" s="28" t="s">
        <v>98</v>
      </c>
      <c r="G62" s="28"/>
      <c r="H62" s="28" t="s">
        <v>93</v>
      </c>
      <c r="I62" s="28" t="s">
        <v>93</v>
      </c>
      <c r="J62" s="50">
        <f t="shared" si="4"/>
        <v>193</v>
      </c>
      <c r="K62" s="50">
        <f t="shared" si="4"/>
        <v>193</v>
      </c>
      <c r="L62" s="50">
        <f t="shared" si="0"/>
        <v>100</v>
      </c>
    </row>
    <row r="63" spans="1:12" ht="42.75">
      <c r="A63" s="26" t="s">
        <v>70</v>
      </c>
      <c r="B63" s="27">
        <v>910</v>
      </c>
      <c r="C63" s="27" t="s">
        <v>94</v>
      </c>
      <c r="D63" s="27" t="s">
        <v>85</v>
      </c>
      <c r="E63" s="27" t="s">
        <v>69</v>
      </c>
      <c r="F63" s="28" t="s">
        <v>98</v>
      </c>
      <c r="G63" s="28"/>
      <c r="H63" s="28" t="s">
        <v>93</v>
      </c>
      <c r="I63" s="28" t="s">
        <v>93</v>
      </c>
      <c r="J63" s="50">
        <f t="shared" si="4"/>
        <v>193</v>
      </c>
      <c r="K63" s="50">
        <f t="shared" si="4"/>
        <v>193</v>
      </c>
      <c r="L63" s="50">
        <f t="shared" si="0"/>
        <v>100</v>
      </c>
    </row>
    <row r="64" spans="1:12" ht="14.25">
      <c r="A64" s="26" t="s">
        <v>149</v>
      </c>
      <c r="B64" s="27">
        <v>910</v>
      </c>
      <c r="C64" s="27" t="s">
        <v>94</v>
      </c>
      <c r="D64" s="27" t="s">
        <v>85</v>
      </c>
      <c r="E64" s="27" t="s">
        <v>69</v>
      </c>
      <c r="F64" s="28" t="s">
        <v>98</v>
      </c>
      <c r="G64" s="28" t="s">
        <v>136</v>
      </c>
      <c r="H64" s="28" t="s">
        <v>159</v>
      </c>
      <c r="I64" s="28" t="s">
        <v>93</v>
      </c>
      <c r="J64" s="50">
        <f>SUM(J65:J67)</f>
        <v>193</v>
      </c>
      <c r="K64" s="50">
        <f>SUM(K65:K67)</f>
        <v>193</v>
      </c>
      <c r="L64" s="50">
        <f t="shared" si="0"/>
        <v>100</v>
      </c>
    </row>
    <row r="65" spans="1:12" ht="42.75">
      <c r="A65" s="26" t="s">
        <v>63</v>
      </c>
      <c r="B65" s="27">
        <v>910</v>
      </c>
      <c r="C65" s="27" t="s">
        <v>94</v>
      </c>
      <c r="D65" s="27" t="s">
        <v>85</v>
      </c>
      <c r="E65" s="27" t="s">
        <v>69</v>
      </c>
      <c r="F65" s="28" t="s">
        <v>98</v>
      </c>
      <c r="G65" s="28" t="s">
        <v>136</v>
      </c>
      <c r="H65" s="28" t="s">
        <v>159</v>
      </c>
      <c r="I65" s="28" t="s">
        <v>60</v>
      </c>
      <c r="J65" s="50">
        <v>0</v>
      </c>
      <c r="K65" s="50">
        <v>0</v>
      </c>
      <c r="L65" s="50" t="e">
        <f t="shared" si="0"/>
        <v>#DIV/0!</v>
      </c>
    </row>
    <row r="66" spans="1:12" ht="32.25" customHeight="1">
      <c r="A66" s="26" t="s">
        <v>143</v>
      </c>
      <c r="B66" s="27">
        <v>910</v>
      </c>
      <c r="C66" s="27" t="s">
        <v>3</v>
      </c>
      <c r="D66" s="27" t="s">
        <v>2</v>
      </c>
      <c r="E66" s="27" t="s">
        <v>69</v>
      </c>
      <c r="F66" s="28" t="s">
        <v>98</v>
      </c>
      <c r="G66" s="28" t="s">
        <v>136</v>
      </c>
      <c r="H66" s="28" t="s">
        <v>152</v>
      </c>
      <c r="I66" s="28" t="s">
        <v>138</v>
      </c>
      <c r="J66" s="50">
        <v>0</v>
      </c>
      <c r="K66" s="50">
        <v>0</v>
      </c>
      <c r="L66" s="50" t="e">
        <f t="shared" si="0"/>
        <v>#DIV/0!</v>
      </c>
    </row>
    <row r="67" spans="1:12" ht="23.25" customHeight="1">
      <c r="A67" s="26" t="s">
        <v>65</v>
      </c>
      <c r="B67" s="27">
        <v>910</v>
      </c>
      <c r="C67" s="27" t="s">
        <v>94</v>
      </c>
      <c r="D67" s="27" t="s">
        <v>85</v>
      </c>
      <c r="E67" s="27" t="s">
        <v>69</v>
      </c>
      <c r="F67" s="28" t="s">
        <v>98</v>
      </c>
      <c r="G67" s="28" t="s">
        <v>136</v>
      </c>
      <c r="H67" s="28" t="s">
        <v>159</v>
      </c>
      <c r="I67" s="28" t="s">
        <v>61</v>
      </c>
      <c r="J67" s="50">
        <v>193</v>
      </c>
      <c r="K67" s="50">
        <v>193</v>
      </c>
      <c r="L67" s="50">
        <f t="shared" si="0"/>
        <v>100</v>
      </c>
    </row>
    <row r="68" spans="1:12" ht="37.5" customHeight="1">
      <c r="A68" s="38" t="s">
        <v>31</v>
      </c>
      <c r="B68" s="41" t="s">
        <v>129</v>
      </c>
      <c r="C68" s="41" t="s">
        <v>3</v>
      </c>
      <c r="D68" s="41"/>
      <c r="E68" s="41"/>
      <c r="F68" s="47"/>
      <c r="G68" s="47"/>
      <c r="H68" s="47" t="s">
        <v>93</v>
      </c>
      <c r="I68" s="47" t="s">
        <v>93</v>
      </c>
      <c r="J68" s="48">
        <f aca="true" t="shared" si="5" ref="J68:K71">J69</f>
        <v>58.2</v>
      </c>
      <c r="K68" s="48">
        <f t="shared" si="5"/>
        <v>156.3</v>
      </c>
      <c r="L68" s="48">
        <f aca="true" t="shared" si="6" ref="L68:L75">ROUND(K68/J68*100,0.1)</f>
        <v>269</v>
      </c>
    </row>
    <row r="69" spans="1:12" ht="23.25" customHeight="1">
      <c r="A69" s="26" t="s">
        <v>32</v>
      </c>
      <c r="B69" s="27" t="s">
        <v>129</v>
      </c>
      <c r="C69" s="27" t="s">
        <v>3</v>
      </c>
      <c r="D69" s="27" t="s">
        <v>2</v>
      </c>
      <c r="E69" s="27"/>
      <c r="F69" s="28" t="s">
        <v>93</v>
      </c>
      <c r="G69" s="28"/>
      <c r="H69" s="28" t="s">
        <v>93</v>
      </c>
      <c r="I69" s="28" t="s">
        <v>93</v>
      </c>
      <c r="J69" s="50">
        <f t="shared" si="5"/>
        <v>58.2</v>
      </c>
      <c r="K69" s="50">
        <f t="shared" si="5"/>
        <v>156.3</v>
      </c>
      <c r="L69" s="50">
        <f t="shared" si="6"/>
        <v>269</v>
      </c>
    </row>
    <row r="70" spans="1:12" ht="23.25" customHeight="1">
      <c r="A70" s="26" t="s">
        <v>8</v>
      </c>
      <c r="B70" s="27" t="s">
        <v>129</v>
      </c>
      <c r="C70" s="27" t="s">
        <v>3</v>
      </c>
      <c r="D70" s="27" t="s">
        <v>2</v>
      </c>
      <c r="E70" s="27" t="s">
        <v>69</v>
      </c>
      <c r="F70" s="28" t="s">
        <v>98</v>
      </c>
      <c r="G70" s="28"/>
      <c r="H70" s="28" t="s">
        <v>93</v>
      </c>
      <c r="I70" s="28" t="s">
        <v>93</v>
      </c>
      <c r="J70" s="50">
        <f t="shared" si="5"/>
        <v>58.2</v>
      </c>
      <c r="K70" s="50">
        <f t="shared" si="5"/>
        <v>156.3</v>
      </c>
      <c r="L70" s="50">
        <f t="shared" si="6"/>
        <v>269</v>
      </c>
    </row>
    <row r="71" spans="1:12" ht="23.25" customHeight="1">
      <c r="A71" s="26" t="s">
        <v>10</v>
      </c>
      <c r="B71" s="27" t="s">
        <v>129</v>
      </c>
      <c r="C71" s="27" t="s">
        <v>3</v>
      </c>
      <c r="D71" s="27" t="s">
        <v>2</v>
      </c>
      <c r="E71" s="27" t="s">
        <v>69</v>
      </c>
      <c r="F71" s="28" t="s">
        <v>98</v>
      </c>
      <c r="G71" s="28"/>
      <c r="H71" s="28" t="s">
        <v>93</v>
      </c>
      <c r="I71" s="28" t="s">
        <v>93</v>
      </c>
      <c r="J71" s="50">
        <f t="shared" si="5"/>
        <v>58.2</v>
      </c>
      <c r="K71" s="50">
        <f t="shared" si="5"/>
        <v>156.3</v>
      </c>
      <c r="L71" s="50">
        <f t="shared" si="6"/>
        <v>269</v>
      </c>
    </row>
    <row r="72" spans="1:12" ht="23.25" customHeight="1">
      <c r="A72" s="26" t="s">
        <v>33</v>
      </c>
      <c r="B72" s="27" t="s">
        <v>129</v>
      </c>
      <c r="C72" s="27" t="s">
        <v>3</v>
      </c>
      <c r="D72" s="27" t="s">
        <v>2</v>
      </c>
      <c r="E72" s="27" t="s">
        <v>69</v>
      </c>
      <c r="F72" s="28" t="s">
        <v>98</v>
      </c>
      <c r="G72" s="28" t="s">
        <v>136</v>
      </c>
      <c r="H72" s="28" t="s">
        <v>152</v>
      </c>
      <c r="I72" s="28" t="s">
        <v>93</v>
      </c>
      <c r="J72" s="50">
        <f>SUM(J73:J75)</f>
        <v>58.2</v>
      </c>
      <c r="K72" s="50">
        <f>SUM(K73:K75)</f>
        <v>156.3</v>
      </c>
      <c r="L72" s="50">
        <f t="shared" si="6"/>
        <v>269</v>
      </c>
    </row>
    <row r="73" spans="1:12" ht="23.25" customHeight="1">
      <c r="A73" s="26" t="s">
        <v>63</v>
      </c>
      <c r="B73" s="27" t="s">
        <v>129</v>
      </c>
      <c r="C73" s="27" t="s">
        <v>3</v>
      </c>
      <c r="D73" s="27" t="s">
        <v>2</v>
      </c>
      <c r="E73" s="27" t="s">
        <v>69</v>
      </c>
      <c r="F73" s="28" t="s">
        <v>98</v>
      </c>
      <c r="G73" s="28" t="s">
        <v>136</v>
      </c>
      <c r="H73" s="28" t="s">
        <v>152</v>
      </c>
      <c r="I73" s="28" t="s">
        <v>60</v>
      </c>
      <c r="J73" s="50">
        <v>36</v>
      </c>
      <c r="K73" s="50">
        <v>36</v>
      </c>
      <c r="L73" s="50">
        <f t="shared" si="6"/>
        <v>100</v>
      </c>
    </row>
    <row r="74" spans="1:12" ht="23.25" customHeight="1">
      <c r="A74" s="26" t="s">
        <v>64</v>
      </c>
      <c r="B74" s="27" t="s">
        <v>81</v>
      </c>
      <c r="C74" s="27" t="s">
        <v>3</v>
      </c>
      <c r="D74" s="27" t="s">
        <v>2</v>
      </c>
      <c r="E74" s="27" t="s">
        <v>69</v>
      </c>
      <c r="F74" s="28" t="s">
        <v>98</v>
      </c>
      <c r="G74" s="28" t="s">
        <v>136</v>
      </c>
      <c r="H74" s="28" t="s">
        <v>152</v>
      </c>
      <c r="I74" s="28" t="s">
        <v>47</v>
      </c>
      <c r="J74" s="50">
        <v>10.9</v>
      </c>
      <c r="K74" s="50">
        <v>109</v>
      </c>
      <c r="L74" s="50">
        <f t="shared" si="6"/>
        <v>1000</v>
      </c>
    </row>
    <row r="75" spans="1:12" ht="23.25" customHeight="1">
      <c r="A75" s="26" t="s">
        <v>65</v>
      </c>
      <c r="B75" s="27" t="s">
        <v>129</v>
      </c>
      <c r="C75" s="27" t="s">
        <v>3</v>
      </c>
      <c r="D75" s="27" t="s">
        <v>2</v>
      </c>
      <c r="E75" s="27" t="s">
        <v>69</v>
      </c>
      <c r="F75" s="28" t="s">
        <v>98</v>
      </c>
      <c r="G75" s="28" t="s">
        <v>136</v>
      </c>
      <c r="H75" s="28" t="s">
        <v>152</v>
      </c>
      <c r="I75" s="28" t="s">
        <v>61</v>
      </c>
      <c r="J75" s="50">
        <v>11.3</v>
      </c>
      <c r="K75" s="50">
        <v>11.3</v>
      </c>
      <c r="L75" s="50">
        <f t="shared" si="6"/>
        <v>100</v>
      </c>
    </row>
    <row r="76" spans="1:12" s="24" customFormat="1" ht="30">
      <c r="A76" s="38" t="s">
        <v>73</v>
      </c>
      <c r="B76" s="41" t="s">
        <v>129</v>
      </c>
      <c r="C76" s="41" t="s">
        <v>2</v>
      </c>
      <c r="D76" s="41"/>
      <c r="E76" s="41"/>
      <c r="F76" s="47"/>
      <c r="G76" s="47"/>
      <c r="H76" s="47" t="s">
        <v>93</v>
      </c>
      <c r="I76" s="47" t="s">
        <v>93</v>
      </c>
      <c r="J76" s="48">
        <f aca="true" t="shared" si="7" ref="J76:K79">J77</f>
        <v>26.2</v>
      </c>
      <c r="K76" s="48">
        <f t="shared" si="7"/>
        <v>26.2</v>
      </c>
      <c r="L76" s="48">
        <f t="shared" si="0"/>
        <v>100</v>
      </c>
    </row>
    <row r="77" spans="1:12" s="20" customFormat="1" ht="42.75">
      <c r="A77" s="26" t="s">
        <v>172</v>
      </c>
      <c r="B77" s="27" t="s">
        <v>129</v>
      </c>
      <c r="C77" s="27" t="s">
        <v>2</v>
      </c>
      <c r="D77" s="27" t="s">
        <v>122</v>
      </c>
      <c r="E77" s="27"/>
      <c r="F77" s="28" t="s">
        <v>93</v>
      </c>
      <c r="G77" s="28"/>
      <c r="H77" s="28" t="s">
        <v>93</v>
      </c>
      <c r="I77" s="28" t="s">
        <v>93</v>
      </c>
      <c r="J77" s="50">
        <f t="shared" si="7"/>
        <v>26.2</v>
      </c>
      <c r="K77" s="50">
        <f t="shared" si="7"/>
        <v>26.2</v>
      </c>
      <c r="L77" s="50">
        <f t="shared" si="0"/>
        <v>100</v>
      </c>
    </row>
    <row r="78" spans="1:12" ht="28.5">
      <c r="A78" s="26" t="s">
        <v>68</v>
      </c>
      <c r="B78" s="27" t="s">
        <v>129</v>
      </c>
      <c r="C78" s="27" t="s">
        <v>2</v>
      </c>
      <c r="D78" s="27" t="s">
        <v>122</v>
      </c>
      <c r="E78" s="27" t="s">
        <v>69</v>
      </c>
      <c r="F78" s="28" t="s">
        <v>98</v>
      </c>
      <c r="G78" s="28"/>
      <c r="H78" s="28" t="s">
        <v>93</v>
      </c>
      <c r="I78" s="28" t="s">
        <v>93</v>
      </c>
      <c r="J78" s="50">
        <f t="shared" si="7"/>
        <v>26.2</v>
      </c>
      <c r="K78" s="50">
        <f t="shared" si="7"/>
        <v>26.2</v>
      </c>
      <c r="L78" s="50">
        <f t="shared" si="0"/>
        <v>100</v>
      </c>
    </row>
    <row r="79" spans="1:12" ht="42.75">
      <c r="A79" s="26" t="s">
        <v>70</v>
      </c>
      <c r="B79" s="27" t="s">
        <v>129</v>
      </c>
      <c r="C79" s="27" t="s">
        <v>2</v>
      </c>
      <c r="D79" s="27" t="s">
        <v>122</v>
      </c>
      <c r="E79" s="27" t="s">
        <v>69</v>
      </c>
      <c r="F79" s="28" t="s">
        <v>98</v>
      </c>
      <c r="G79" s="28"/>
      <c r="H79" s="28" t="s">
        <v>93</v>
      </c>
      <c r="I79" s="28" t="s">
        <v>93</v>
      </c>
      <c r="J79" s="50">
        <f t="shared" si="7"/>
        <v>26.2</v>
      </c>
      <c r="K79" s="50">
        <f t="shared" si="7"/>
        <v>26.2</v>
      </c>
      <c r="L79" s="50">
        <f t="shared" si="0"/>
        <v>100</v>
      </c>
    </row>
    <row r="80" spans="1:12" ht="30.75" customHeight="1">
      <c r="A80" s="26" t="s">
        <v>173</v>
      </c>
      <c r="B80" s="27" t="s">
        <v>129</v>
      </c>
      <c r="C80" s="27" t="s">
        <v>2</v>
      </c>
      <c r="D80" s="27" t="s">
        <v>122</v>
      </c>
      <c r="E80" s="27" t="s">
        <v>69</v>
      </c>
      <c r="F80" s="28" t="s">
        <v>98</v>
      </c>
      <c r="G80" s="28" t="s">
        <v>136</v>
      </c>
      <c r="H80" s="28" t="s">
        <v>169</v>
      </c>
      <c r="I80" s="28" t="s">
        <v>93</v>
      </c>
      <c r="J80" s="50">
        <f>J83</f>
        <v>26.2</v>
      </c>
      <c r="K80" s="50">
        <f>K83</f>
        <v>26.2</v>
      </c>
      <c r="L80" s="50">
        <f t="shared" si="0"/>
        <v>100</v>
      </c>
    </row>
    <row r="81" spans="1:12" ht="42.75">
      <c r="A81" s="26" t="s">
        <v>63</v>
      </c>
      <c r="B81" s="27" t="s">
        <v>129</v>
      </c>
      <c r="C81" s="27" t="s">
        <v>2</v>
      </c>
      <c r="D81" s="27" t="s">
        <v>122</v>
      </c>
      <c r="E81" s="27" t="s">
        <v>69</v>
      </c>
      <c r="F81" s="28" t="s">
        <v>98</v>
      </c>
      <c r="G81" s="28" t="s">
        <v>136</v>
      </c>
      <c r="H81" s="28" t="s">
        <v>170</v>
      </c>
      <c r="I81" s="28" t="s">
        <v>60</v>
      </c>
      <c r="J81" s="50"/>
      <c r="K81" s="50"/>
      <c r="L81" s="50" t="e">
        <f t="shared" si="0"/>
        <v>#DIV/0!</v>
      </c>
    </row>
    <row r="82" spans="1:12" ht="42.75">
      <c r="A82" s="26" t="s">
        <v>64</v>
      </c>
      <c r="B82" s="27" t="s">
        <v>81</v>
      </c>
      <c r="C82" s="27" t="s">
        <v>2</v>
      </c>
      <c r="D82" s="27" t="s">
        <v>95</v>
      </c>
      <c r="E82" s="27" t="s">
        <v>69</v>
      </c>
      <c r="F82" s="28" t="s">
        <v>98</v>
      </c>
      <c r="G82" s="28"/>
      <c r="H82" s="28" t="s">
        <v>72</v>
      </c>
      <c r="I82" s="28" t="s">
        <v>47</v>
      </c>
      <c r="J82" s="50"/>
      <c r="K82" s="50"/>
      <c r="L82" s="50" t="e">
        <f t="shared" si="0"/>
        <v>#DIV/0!</v>
      </c>
    </row>
    <row r="83" spans="1:12" ht="28.5">
      <c r="A83" s="26" t="s">
        <v>65</v>
      </c>
      <c r="B83" s="27" t="s">
        <v>129</v>
      </c>
      <c r="C83" s="27" t="s">
        <v>2</v>
      </c>
      <c r="D83" s="27" t="s">
        <v>122</v>
      </c>
      <c r="E83" s="27" t="s">
        <v>69</v>
      </c>
      <c r="F83" s="28" t="s">
        <v>98</v>
      </c>
      <c r="G83" s="28" t="s">
        <v>136</v>
      </c>
      <c r="H83" s="28" t="s">
        <v>169</v>
      </c>
      <c r="I83" s="28" t="s">
        <v>61</v>
      </c>
      <c r="J83" s="50">
        <v>26.2</v>
      </c>
      <c r="K83" s="50">
        <v>26.2</v>
      </c>
      <c r="L83" s="50">
        <f t="shared" si="0"/>
        <v>100</v>
      </c>
    </row>
    <row r="84" spans="1:12" ht="28.5">
      <c r="A84" s="26" t="s">
        <v>80</v>
      </c>
      <c r="B84" s="27" t="s">
        <v>81</v>
      </c>
      <c r="C84" s="27" t="s">
        <v>2</v>
      </c>
      <c r="D84" s="27" t="s">
        <v>95</v>
      </c>
      <c r="E84" s="27" t="s">
        <v>69</v>
      </c>
      <c r="F84" s="28" t="s">
        <v>98</v>
      </c>
      <c r="G84" s="28"/>
      <c r="H84" s="28" t="s">
        <v>72</v>
      </c>
      <c r="I84" s="28" t="s">
        <v>62</v>
      </c>
      <c r="J84" s="50"/>
      <c r="K84" s="50"/>
      <c r="L84" s="50" t="e">
        <f t="shared" si="0"/>
        <v>#DIV/0!</v>
      </c>
    </row>
    <row r="85" spans="1:12" ht="15">
      <c r="A85" s="38" t="s">
        <v>120</v>
      </c>
      <c r="B85" s="41">
        <v>910</v>
      </c>
      <c r="C85" s="41" t="s">
        <v>95</v>
      </c>
      <c r="D85" s="41"/>
      <c r="E85" s="41"/>
      <c r="F85" s="47"/>
      <c r="G85" s="47"/>
      <c r="H85" s="47"/>
      <c r="I85" s="47"/>
      <c r="J85" s="48">
        <f aca="true" t="shared" si="8" ref="J85:K88">J86</f>
        <v>340.4</v>
      </c>
      <c r="K85" s="48">
        <f t="shared" si="8"/>
        <v>337.5</v>
      </c>
      <c r="L85" s="48">
        <f t="shared" si="0"/>
        <v>99</v>
      </c>
    </row>
    <row r="86" spans="1:12" ht="14.25">
      <c r="A86" s="26" t="s">
        <v>121</v>
      </c>
      <c r="B86" s="27">
        <v>910</v>
      </c>
      <c r="C86" s="27" t="s">
        <v>95</v>
      </c>
      <c r="D86" s="27" t="s">
        <v>122</v>
      </c>
      <c r="E86" s="27"/>
      <c r="F86" s="28"/>
      <c r="G86" s="28"/>
      <c r="H86" s="28"/>
      <c r="I86" s="28"/>
      <c r="J86" s="50">
        <f t="shared" si="8"/>
        <v>340.4</v>
      </c>
      <c r="K86" s="50">
        <f t="shared" si="8"/>
        <v>337.5</v>
      </c>
      <c r="L86" s="50">
        <f t="shared" si="0"/>
        <v>99</v>
      </c>
    </row>
    <row r="87" spans="1:12" ht="28.5">
      <c r="A87" s="26" t="s">
        <v>68</v>
      </c>
      <c r="B87" s="27">
        <v>910</v>
      </c>
      <c r="C87" s="27" t="s">
        <v>95</v>
      </c>
      <c r="D87" s="27" t="s">
        <v>122</v>
      </c>
      <c r="E87" s="27" t="s">
        <v>69</v>
      </c>
      <c r="F87" s="28" t="s">
        <v>98</v>
      </c>
      <c r="G87" s="28"/>
      <c r="H87" s="28"/>
      <c r="I87" s="28"/>
      <c r="J87" s="50">
        <f t="shared" si="8"/>
        <v>340.4</v>
      </c>
      <c r="K87" s="50">
        <f t="shared" si="8"/>
        <v>337.5</v>
      </c>
      <c r="L87" s="50">
        <f t="shared" si="0"/>
        <v>99</v>
      </c>
    </row>
    <row r="88" spans="1:12" ht="42.75">
      <c r="A88" s="26" t="s">
        <v>70</v>
      </c>
      <c r="B88" s="27">
        <v>910</v>
      </c>
      <c r="C88" s="27" t="s">
        <v>95</v>
      </c>
      <c r="D88" s="27" t="s">
        <v>122</v>
      </c>
      <c r="E88" s="27" t="s">
        <v>69</v>
      </c>
      <c r="F88" s="28" t="s">
        <v>98</v>
      </c>
      <c r="G88" s="28"/>
      <c r="H88" s="28"/>
      <c r="I88" s="28"/>
      <c r="J88" s="50">
        <f t="shared" si="8"/>
        <v>340.4</v>
      </c>
      <c r="K88" s="50">
        <f t="shared" si="8"/>
        <v>337.5</v>
      </c>
      <c r="L88" s="50">
        <f t="shared" si="0"/>
        <v>99</v>
      </c>
    </row>
    <row r="89" spans="1:12" ht="42.75">
      <c r="A89" s="26" t="s">
        <v>123</v>
      </c>
      <c r="B89" s="27">
        <v>910</v>
      </c>
      <c r="C89" s="27" t="s">
        <v>95</v>
      </c>
      <c r="D89" s="27" t="s">
        <v>122</v>
      </c>
      <c r="E89" s="27" t="s">
        <v>69</v>
      </c>
      <c r="F89" s="28" t="s">
        <v>98</v>
      </c>
      <c r="G89" s="28"/>
      <c r="H89" s="28" t="s">
        <v>124</v>
      </c>
      <c r="I89" s="28"/>
      <c r="J89" s="50">
        <f>J90+J91</f>
        <v>340.4</v>
      </c>
      <c r="K89" s="50">
        <f>K90+K91</f>
        <v>337.5</v>
      </c>
      <c r="L89" s="50">
        <f t="shared" si="0"/>
        <v>99</v>
      </c>
    </row>
    <row r="90" spans="1:12" ht="26.25" customHeight="1">
      <c r="A90" s="26" t="s">
        <v>65</v>
      </c>
      <c r="B90" s="27">
        <v>910</v>
      </c>
      <c r="C90" s="27" t="s">
        <v>95</v>
      </c>
      <c r="D90" s="27" t="s">
        <v>122</v>
      </c>
      <c r="E90" s="27" t="s">
        <v>69</v>
      </c>
      <c r="F90" s="28" t="s">
        <v>98</v>
      </c>
      <c r="G90" s="28" t="s">
        <v>136</v>
      </c>
      <c r="H90" s="28">
        <v>42340</v>
      </c>
      <c r="I90" s="28" t="s">
        <v>61</v>
      </c>
      <c r="J90" s="50">
        <v>109.2</v>
      </c>
      <c r="K90" s="50">
        <v>109.2</v>
      </c>
      <c r="L90" s="50">
        <f t="shared" si="0"/>
        <v>100</v>
      </c>
    </row>
    <row r="91" spans="1:12" ht="26.25" customHeight="1">
      <c r="A91" s="26" t="s">
        <v>65</v>
      </c>
      <c r="B91" s="27">
        <v>910</v>
      </c>
      <c r="C91" s="27" t="s">
        <v>95</v>
      </c>
      <c r="D91" s="27" t="s">
        <v>122</v>
      </c>
      <c r="E91" s="27" t="s">
        <v>69</v>
      </c>
      <c r="F91" s="28" t="s">
        <v>98</v>
      </c>
      <c r="G91" s="28" t="s">
        <v>136</v>
      </c>
      <c r="H91" s="28">
        <v>44102</v>
      </c>
      <c r="I91" s="28" t="s">
        <v>61</v>
      </c>
      <c r="J91" s="50">
        <v>231.2</v>
      </c>
      <c r="K91" s="50">
        <v>228.3</v>
      </c>
      <c r="L91" s="50">
        <f t="shared" si="0"/>
        <v>99</v>
      </c>
    </row>
    <row r="92" spans="1:12" ht="26.25" customHeight="1">
      <c r="A92" s="26" t="s">
        <v>131</v>
      </c>
      <c r="B92" s="27">
        <v>910</v>
      </c>
      <c r="C92" s="27" t="s">
        <v>95</v>
      </c>
      <c r="D92" s="27" t="s">
        <v>126</v>
      </c>
      <c r="E92" s="27"/>
      <c r="F92" s="28"/>
      <c r="G92" s="28"/>
      <c r="H92" s="28"/>
      <c r="I92" s="28"/>
      <c r="J92" s="50">
        <f>J96</f>
        <v>0</v>
      </c>
      <c r="K92" s="50">
        <f>K96</f>
        <v>0</v>
      </c>
      <c r="L92" s="50" t="e">
        <f t="shared" si="0"/>
        <v>#DIV/0!</v>
      </c>
    </row>
    <row r="93" spans="1:12" ht="26.25" customHeight="1">
      <c r="A93" s="26" t="s">
        <v>68</v>
      </c>
      <c r="B93" s="27" t="s">
        <v>130</v>
      </c>
      <c r="C93" s="27" t="s">
        <v>95</v>
      </c>
      <c r="D93" s="27" t="s">
        <v>126</v>
      </c>
      <c r="E93" s="27" t="s">
        <v>69</v>
      </c>
      <c r="F93" s="28" t="s">
        <v>59</v>
      </c>
      <c r="G93" s="28"/>
      <c r="H93" s="28"/>
      <c r="I93" s="28"/>
      <c r="J93" s="50">
        <v>0</v>
      </c>
      <c r="K93" s="50">
        <v>0</v>
      </c>
      <c r="L93" s="50" t="e">
        <f t="shared" si="0"/>
        <v>#DIV/0!</v>
      </c>
    </row>
    <row r="94" spans="1:12" ht="26.25" customHeight="1">
      <c r="A94" s="26" t="s">
        <v>70</v>
      </c>
      <c r="B94" s="27" t="s">
        <v>130</v>
      </c>
      <c r="C94" s="27" t="s">
        <v>95</v>
      </c>
      <c r="D94" s="27" t="s">
        <v>126</v>
      </c>
      <c r="E94" s="27" t="s">
        <v>69</v>
      </c>
      <c r="F94" s="28" t="s">
        <v>98</v>
      </c>
      <c r="G94" s="28"/>
      <c r="H94" s="28"/>
      <c r="I94" s="28"/>
      <c r="J94" s="50">
        <v>0</v>
      </c>
      <c r="K94" s="50">
        <v>0</v>
      </c>
      <c r="L94" s="50" t="e">
        <f t="shared" si="0"/>
        <v>#DIV/0!</v>
      </c>
    </row>
    <row r="95" spans="1:12" ht="26.25" customHeight="1">
      <c r="A95" s="26" t="s">
        <v>131</v>
      </c>
      <c r="B95" s="27" t="s">
        <v>130</v>
      </c>
      <c r="C95" s="27" t="s">
        <v>95</v>
      </c>
      <c r="D95" s="27" t="s">
        <v>126</v>
      </c>
      <c r="E95" s="27" t="s">
        <v>69</v>
      </c>
      <c r="F95" s="28" t="s">
        <v>98</v>
      </c>
      <c r="G95" s="28"/>
      <c r="H95" s="28">
        <v>4237</v>
      </c>
      <c r="I95" s="28"/>
      <c r="J95" s="50">
        <v>0</v>
      </c>
      <c r="K95" s="50">
        <v>0</v>
      </c>
      <c r="L95" s="50" t="e">
        <f>ROUND(K95/J95*100,0.1)</f>
        <v>#DIV/0!</v>
      </c>
    </row>
    <row r="96" spans="1:12" ht="26.25" customHeight="1">
      <c r="A96" s="26" t="s">
        <v>65</v>
      </c>
      <c r="B96" s="27" t="s">
        <v>130</v>
      </c>
      <c r="C96" s="27" t="s">
        <v>95</v>
      </c>
      <c r="D96" s="27" t="s">
        <v>126</v>
      </c>
      <c r="E96" s="27" t="s">
        <v>69</v>
      </c>
      <c r="F96" s="28" t="s">
        <v>98</v>
      </c>
      <c r="G96" s="28"/>
      <c r="H96" s="28">
        <v>4237</v>
      </c>
      <c r="I96" s="28" t="s">
        <v>61</v>
      </c>
      <c r="J96" s="50">
        <v>0</v>
      </c>
      <c r="K96" s="50">
        <v>0</v>
      </c>
      <c r="L96" s="50" t="e">
        <f t="shared" si="0"/>
        <v>#DIV/0!</v>
      </c>
    </row>
    <row r="97" spans="1:12" s="24" customFormat="1" ht="15">
      <c r="A97" s="38" t="s">
        <v>36</v>
      </c>
      <c r="B97" s="41">
        <v>910</v>
      </c>
      <c r="C97" s="41" t="s">
        <v>5</v>
      </c>
      <c r="D97" s="41"/>
      <c r="E97" s="41"/>
      <c r="F97" s="47"/>
      <c r="G97" s="47"/>
      <c r="H97" s="47"/>
      <c r="I97" s="47"/>
      <c r="J97" s="48">
        <f>J98+J103+J114</f>
        <v>1493.3000000000002</v>
      </c>
      <c r="K97" s="48">
        <f>K98+K103+K114</f>
        <v>1178.2</v>
      </c>
      <c r="L97" s="48">
        <f>ROUND(K97/J97*100,0.1)</f>
        <v>79</v>
      </c>
    </row>
    <row r="98" spans="1:12" s="24" customFormat="1" ht="14.25">
      <c r="A98" s="26" t="s">
        <v>153</v>
      </c>
      <c r="B98" s="27">
        <v>910</v>
      </c>
      <c r="C98" s="27" t="s">
        <v>5</v>
      </c>
      <c r="D98" s="27" t="s">
        <v>94</v>
      </c>
      <c r="E98" s="27"/>
      <c r="F98" s="28"/>
      <c r="G98" s="28"/>
      <c r="H98" s="28"/>
      <c r="I98" s="28"/>
      <c r="J98" s="50">
        <f>J99</f>
        <v>14.4</v>
      </c>
      <c r="K98" s="50">
        <f>K99+K127</f>
        <v>0</v>
      </c>
      <c r="L98" s="50">
        <f>L99</f>
        <v>0</v>
      </c>
    </row>
    <row r="99" spans="1:12" s="24" customFormat="1" ht="42.75">
      <c r="A99" s="26" t="s">
        <v>154</v>
      </c>
      <c r="B99" s="27">
        <v>910</v>
      </c>
      <c r="C99" s="27" t="s">
        <v>5</v>
      </c>
      <c r="D99" s="27" t="s">
        <v>94</v>
      </c>
      <c r="E99" s="27" t="s">
        <v>69</v>
      </c>
      <c r="F99" s="28" t="s">
        <v>59</v>
      </c>
      <c r="G99" s="28"/>
      <c r="H99" s="28"/>
      <c r="I99" s="28"/>
      <c r="J99" s="50">
        <f>J100</f>
        <v>14.4</v>
      </c>
      <c r="K99" s="50">
        <f>K100</f>
        <v>0</v>
      </c>
      <c r="L99" s="50">
        <f>L100</f>
        <v>0</v>
      </c>
    </row>
    <row r="100" spans="1:12" s="24" customFormat="1" ht="42.75">
      <c r="A100" s="26" t="s">
        <v>155</v>
      </c>
      <c r="B100" s="27">
        <v>910</v>
      </c>
      <c r="C100" s="27" t="s">
        <v>5</v>
      </c>
      <c r="D100" s="27" t="s">
        <v>94</v>
      </c>
      <c r="E100" s="27" t="s">
        <v>69</v>
      </c>
      <c r="F100" s="28" t="s">
        <v>98</v>
      </c>
      <c r="G100" s="28" t="s">
        <v>136</v>
      </c>
      <c r="H100" s="28"/>
      <c r="I100" s="28"/>
      <c r="J100" s="50">
        <f>J101</f>
        <v>14.4</v>
      </c>
      <c r="K100" s="50">
        <f>K101</f>
        <v>0</v>
      </c>
      <c r="L100" s="50">
        <f>L101</f>
        <v>0</v>
      </c>
    </row>
    <row r="101" spans="1:12" s="24" customFormat="1" ht="28.5">
      <c r="A101" s="26" t="s">
        <v>156</v>
      </c>
      <c r="B101" s="27">
        <v>910</v>
      </c>
      <c r="C101" s="27" t="s">
        <v>5</v>
      </c>
      <c r="D101" s="27" t="s">
        <v>94</v>
      </c>
      <c r="E101" s="27" t="s">
        <v>69</v>
      </c>
      <c r="F101" s="28" t="s">
        <v>98</v>
      </c>
      <c r="G101" s="28" t="s">
        <v>136</v>
      </c>
      <c r="H101" s="28" t="s">
        <v>176</v>
      </c>
      <c r="I101" s="28"/>
      <c r="J101" s="50">
        <f>J102</f>
        <v>14.4</v>
      </c>
      <c r="K101" s="50">
        <f>K102</f>
        <v>0</v>
      </c>
      <c r="L101" s="50">
        <f>L102</f>
        <v>0</v>
      </c>
    </row>
    <row r="102" spans="1:12" s="24" customFormat="1" ht="42.75">
      <c r="A102" s="26" t="s">
        <v>34</v>
      </c>
      <c r="B102" s="27">
        <v>910</v>
      </c>
      <c r="C102" s="27" t="s">
        <v>5</v>
      </c>
      <c r="D102" s="27" t="s">
        <v>94</v>
      </c>
      <c r="E102" s="27" t="s">
        <v>69</v>
      </c>
      <c r="F102" s="28" t="s">
        <v>98</v>
      </c>
      <c r="G102" s="28" t="s">
        <v>136</v>
      </c>
      <c r="H102" s="28" t="s">
        <v>176</v>
      </c>
      <c r="I102" s="28" t="s">
        <v>61</v>
      </c>
      <c r="J102" s="50">
        <v>14.4</v>
      </c>
      <c r="K102" s="50">
        <v>0</v>
      </c>
      <c r="L102" s="50">
        <f>ROUND(K102/J102*100,0.1)</f>
        <v>0</v>
      </c>
    </row>
    <row r="103" spans="1:12" s="24" customFormat="1" ht="14.25">
      <c r="A103" s="26" t="s">
        <v>157</v>
      </c>
      <c r="B103" s="27">
        <v>910</v>
      </c>
      <c r="C103" s="27" t="s">
        <v>5</v>
      </c>
      <c r="D103" s="27" t="s">
        <v>3</v>
      </c>
      <c r="E103" s="27"/>
      <c r="F103" s="28"/>
      <c r="G103" s="28"/>
      <c r="H103" s="28"/>
      <c r="I103" s="28"/>
      <c r="J103" s="50">
        <f aca="true" t="shared" si="9" ref="J103:L105">J104</f>
        <v>1040.9</v>
      </c>
      <c r="K103" s="50">
        <f t="shared" si="9"/>
        <v>1040.9</v>
      </c>
      <c r="L103" s="50">
        <f t="shared" si="9"/>
        <v>59</v>
      </c>
    </row>
    <row r="104" spans="1:12" s="24" customFormat="1" ht="42.75">
      <c r="A104" s="26" t="s">
        <v>154</v>
      </c>
      <c r="B104" s="27">
        <v>910</v>
      </c>
      <c r="C104" s="27" t="s">
        <v>5</v>
      </c>
      <c r="D104" s="27" t="s">
        <v>3</v>
      </c>
      <c r="E104" s="27" t="s">
        <v>69</v>
      </c>
      <c r="F104" s="28" t="s">
        <v>59</v>
      </c>
      <c r="G104" s="28"/>
      <c r="H104" s="28"/>
      <c r="I104" s="28"/>
      <c r="J104" s="50">
        <f t="shared" si="9"/>
        <v>1040.9</v>
      </c>
      <c r="K104" s="50">
        <f t="shared" si="9"/>
        <v>1040.9</v>
      </c>
      <c r="L104" s="50">
        <f t="shared" si="9"/>
        <v>59</v>
      </c>
    </row>
    <row r="105" spans="1:12" s="24" customFormat="1" ht="42.75">
      <c r="A105" s="26" t="s">
        <v>155</v>
      </c>
      <c r="B105" s="27">
        <v>910</v>
      </c>
      <c r="C105" s="27" t="s">
        <v>5</v>
      </c>
      <c r="D105" s="27" t="s">
        <v>3</v>
      </c>
      <c r="E105" s="27" t="s">
        <v>69</v>
      </c>
      <c r="F105" s="28" t="s">
        <v>98</v>
      </c>
      <c r="G105" s="28" t="s">
        <v>136</v>
      </c>
      <c r="H105" s="28"/>
      <c r="I105" s="28"/>
      <c r="J105" s="50">
        <f t="shared" si="9"/>
        <v>1040.9</v>
      </c>
      <c r="K105" s="50">
        <f t="shared" si="9"/>
        <v>1040.9</v>
      </c>
      <c r="L105" s="50">
        <f t="shared" si="9"/>
        <v>59</v>
      </c>
    </row>
    <row r="106" spans="1:12" s="24" customFormat="1" ht="28.5">
      <c r="A106" s="26" t="s">
        <v>156</v>
      </c>
      <c r="B106" s="27">
        <v>910</v>
      </c>
      <c r="C106" s="27" t="s">
        <v>5</v>
      </c>
      <c r="D106" s="27" t="s">
        <v>3</v>
      </c>
      <c r="E106" s="27" t="s">
        <v>69</v>
      </c>
      <c r="F106" s="28" t="s">
        <v>98</v>
      </c>
      <c r="G106" s="28" t="s">
        <v>136</v>
      </c>
      <c r="H106" s="28" t="s">
        <v>158</v>
      </c>
      <c r="I106" s="28"/>
      <c r="J106" s="50">
        <f>K107+K108+K109+K110+K111+K112+K113</f>
        <v>1040.9</v>
      </c>
      <c r="K106" s="50">
        <f>K107+K108+K109+K110+K111+K112+K113</f>
        <v>1040.9</v>
      </c>
      <c r="L106" s="50">
        <f>L107</f>
        <v>59</v>
      </c>
    </row>
    <row r="107" spans="1:12" s="24" customFormat="1" ht="42.75">
      <c r="A107" s="26" t="s">
        <v>34</v>
      </c>
      <c r="B107" s="27">
        <v>910</v>
      </c>
      <c r="C107" s="27" t="s">
        <v>5</v>
      </c>
      <c r="D107" s="27" t="s">
        <v>3</v>
      </c>
      <c r="E107" s="27" t="s">
        <v>69</v>
      </c>
      <c r="F107" s="28" t="s">
        <v>98</v>
      </c>
      <c r="G107" s="28" t="s">
        <v>136</v>
      </c>
      <c r="H107" s="28" t="s">
        <v>158</v>
      </c>
      <c r="I107" s="28" t="s">
        <v>61</v>
      </c>
      <c r="J107" s="50">
        <v>254.3</v>
      </c>
      <c r="K107" s="50">
        <v>148.8</v>
      </c>
      <c r="L107" s="50">
        <f aca="true" t="shared" si="10" ref="L107:L117">ROUND(K107/J107*100,0.1)</f>
        <v>59</v>
      </c>
    </row>
    <row r="108" spans="1:12" s="24" customFormat="1" ht="42.75">
      <c r="A108" s="26" t="s">
        <v>34</v>
      </c>
      <c r="B108" s="27">
        <v>910</v>
      </c>
      <c r="C108" s="27" t="s">
        <v>5</v>
      </c>
      <c r="D108" s="27" t="s">
        <v>3</v>
      </c>
      <c r="E108" s="27" t="s">
        <v>177</v>
      </c>
      <c r="F108" s="28" t="s">
        <v>59</v>
      </c>
      <c r="G108" s="28" t="s">
        <v>3</v>
      </c>
      <c r="H108" s="28" t="s">
        <v>178</v>
      </c>
      <c r="I108" s="28" t="s">
        <v>61</v>
      </c>
      <c r="J108" s="50">
        <v>16</v>
      </c>
      <c r="K108" s="50">
        <v>16</v>
      </c>
      <c r="L108" s="50">
        <f>ROUND(K108/J108*100,0.1)</f>
        <v>100</v>
      </c>
    </row>
    <row r="109" spans="1:12" s="24" customFormat="1" ht="42.75">
      <c r="A109" s="26" t="s">
        <v>34</v>
      </c>
      <c r="B109" s="27">
        <v>910</v>
      </c>
      <c r="C109" s="27" t="s">
        <v>5</v>
      </c>
      <c r="D109" s="27" t="s">
        <v>3</v>
      </c>
      <c r="E109" s="27" t="s">
        <v>177</v>
      </c>
      <c r="F109" s="28" t="s">
        <v>59</v>
      </c>
      <c r="G109" s="28" t="s">
        <v>3</v>
      </c>
      <c r="H109" s="28" t="s">
        <v>178</v>
      </c>
      <c r="I109" s="28" t="s">
        <v>179</v>
      </c>
      <c r="J109" s="50">
        <v>848.6</v>
      </c>
      <c r="K109" s="50">
        <v>848.6</v>
      </c>
      <c r="L109" s="50">
        <f>ROUND(K109/J109*100,0.1)</f>
        <v>100</v>
      </c>
    </row>
    <row r="110" spans="1:12" s="24" customFormat="1" ht="42.75">
      <c r="A110" s="26" t="s">
        <v>34</v>
      </c>
      <c r="B110" s="27">
        <v>910</v>
      </c>
      <c r="C110" s="27" t="s">
        <v>5</v>
      </c>
      <c r="D110" s="27" t="s">
        <v>3</v>
      </c>
      <c r="E110" s="27" t="s">
        <v>69</v>
      </c>
      <c r="F110" s="28" t="s">
        <v>98</v>
      </c>
      <c r="G110" s="28" t="s">
        <v>136</v>
      </c>
      <c r="H110" s="28" t="s">
        <v>159</v>
      </c>
      <c r="I110" s="28" t="s">
        <v>61</v>
      </c>
      <c r="J110" s="50">
        <v>119.3</v>
      </c>
      <c r="K110" s="50">
        <v>27.5</v>
      </c>
      <c r="L110" s="50">
        <f t="shared" si="10"/>
        <v>23</v>
      </c>
    </row>
    <row r="111" spans="1:12" s="24" customFormat="1" ht="42.75">
      <c r="A111" s="26" t="s">
        <v>34</v>
      </c>
      <c r="B111" s="27">
        <v>910</v>
      </c>
      <c r="C111" s="27" t="s">
        <v>5</v>
      </c>
      <c r="D111" s="27" t="s">
        <v>3</v>
      </c>
      <c r="E111" s="27" t="s">
        <v>69</v>
      </c>
      <c r="F111" s="28" t="s">
        <v>98</v>
      </c>
      <c r="G111" s="28" t="s">
        <v>136</v>
      </c>
      <c r="H111" s="28" t="s">
        <v>182</v>
      </c>
      <c r="I111" s="28" t="s">
        <v>61</v>
      </c>
      <c r="J111" s="50">
        <v>14.4</v>
      </c>
      <c r="K111" s="50">
        <v>0</v>
      </c>
      <c r="L111" s="50">
        <f>ROUND(K111/J111*100,0.1)</f>
        <v>0</v>
      </c>
    </row>
    <row r="112" spans="1:12" s="24" customFormat="1" ht="42.75">
      <c r="A112" s="26" t="s">
        <v>34</v>
      </c>
      <c r="B112" s="27">
        <v>910</v>
      </c>
      <c r="C112" s="27" t="s">
        <v>5</v>
      </c>
      <c r="D112" s="27" t="s">
        <v>3</v>
      </c>
      <c r="E112" s="27" t="s">
        <v>69</v>
      </c>
      <c r="F112" s="28" t="s">
        <v>98</v>
      </c>
      <c r="G112" s="28" t="s">
        <v>136</v>
      </c>
      <c r="H112" s="28" t="s">
        <v>158</v>
      </c>
      <c r="I112" s="28" t="s">
        <v>61</v>
      </c>
      <c r="J112" s="50">
        <v>14.4</v>
      </c>
      <c r="K112" s="50">
        <v>0</v>
      </c>
      <c r="L112" s="50">
        <f>ROUND(K112/J112*100,0.1)</f>
        <v>0</v>
      </c>
    </row>
    <row r="113" spans="1:12" s="24" customFormat="1" ht="42.75">
      <c r="A113" s="26" t="s">
        <v>34</v>
      </c>
      <c r="B113" s="27">
        <v>910</v>
      </c>
      <c r="C113" s="27" t="s">
        <v>5</v>
      </c>
      <c r="D113" s="27" t="s">
        <v>3</v>
      </c>
      <c r="E113" s="27" t="s">
        <v>69</v>
      </c>
      <c r="F113" s="28" t="s">
        <v>98</v>
      </c>
      <c r="G113" s="28" t="s">
        <v>136</v>
      </c>
      <c r="H113" s="28" t="s">
        <v>140</v>
      </c>
      <c r="I113" s="28" t="s">
        <v>61</v>
      </c>
      <c r="J113" s="50">
        <v>387.6</v>
      </c>
      <c r="K113" s="50">
        <v>0</v>
      </c>
      <c r="L113" s="50">
        <f t="shared" si="10"/>
        <v>0</v>
      </c>
    </row>
    <row r="114" spans="1:12" s="20" customFormat="1" ht="14.25">
      <c r="A114" s="26" t="s">
        <v>37</v>
      </c>
      <c r="B114" s="27">
        <v>910</v>
      </c>
      <c r="C114" s="27" t="s">
        <v>5</v>
      </c>
      <c r="D114" s="27" t="s">
        <v>2</v>
      </c>
      <c r="E114" s="27"/>
      <c r="F114" s="28"/>
      <c r="G114" s="28"/>
      <c r="H114" s="28"/>
      <c r="I114" s="28"/>
      <c r="J114" s="50">
        <f>J115+J132</f>
        <v>438</v>
      </c>
      <c r="K114" s="50">
        <f>K115+K132</f>
        <v>137.3</v>
      </c>
      <c r="L114" s="50">
        <f t="shared" si="10"/>
        <v>31</v>
      </c>
    </row>
    <row r="115" spans="1:12" ht="28.5">
      <c r="A115" s="26" t="s">
        <v>68</v>
      </c>
      <c r="B115" s="27">
        <v>910</v>
      </c>
      <c r="C115" s="27" t="s">
        <v>5</v>
      </c>
      <c r="D115" s="27" t="s">
        <v>2</v>
      </c>
      <c r="E115" s="27" t="s">
        <v>69</v>
      </c>
      <c r="F115" s="28" t="s">
        <v>59</v>
      </c>
      <c r="G115" s="28"/>
      <c r="H115" s="28"/>
      <c r="I115" s="28"/>
      <c r="J115" s="50">
        <f>J116</f>
        <v>438</v>
      </c>
      <c r="K115" s="50">
        <f>K116</f>
        <v>137.3</v>
      </c>
      <c r="L115" s="50">
        <f t="shared" si="10"/>
        <v>31</v>
      </c>
    </row>
    <row r="116" spans="1:12" ht="42.75">
      <c r="A116" s="26" t="s">
        <v>70</v>
      </c>
      <c r="B116" s="27">
        <v>910</v>
      </c>
      <c r="C116" s="27" t="s">
        <v>5</v>
      </c>
      <c r="D116" s="27" t="s">
        <v>2</v>
      </c>
      <c r="E116" s="27" t="s">
        <v>69</v>
      </c>
      <c r="F116" s="28" t="s">
        <v>98</v>
      </c>
      <c r="G116" s="28"/>
      <c r="H116" s="28"/>
      <c r="I116" s="28"/>
      <c r="J116" s="50">
        <f>J117+J120+J123+J126</f>
        <v>438</v>
      </c>
      <c r="K116" s="50">
        <f>K117+K120+K123+K126</f>
        <v>137.3</v>
      </c>
      <c r="L116" s="50">
        <f t="shared" si="10"/>
        <v>31</v>
      </c>
    </row>
    <row r="117" spans="1:12" ht="14.25">
      <c r="A117" s="26" t="s">
        <v>38</v>
      </c>
      <c r="B117" s="27">
        <v>910</v>
      </c>
      <c r="C117" s="27" t="s">
        <v>5</v>
      </c>
      <c r="D117" s="27" t="s">
        <v>2</v>
      </c>
      <c r="E117" s="27" t="s">
        <v>69</v>
      </c>
      <c r="F117" s="28" t="s">
        <v>98</v>
      </c>
      <c r="G117" s="28" t="s">
        <v>136</v>
      </c>
      <c r="H117" s="28" t="s">
        <v>160</v>
      </c>
      <c r="I117" s="28"/>
      <c r="J117" s="50">
        <f>SUM(J118:J119)</f>
        <v>143.7</v>
      </c>
      <c r="K117" s="50">
        <f>SUM(K118:K119)</f>
        <v>81.1</v>
      </c>
      <c r="L117" s="50">
        <f t="shared" si="10"/>
        <v>56</v>
      </c>
    </row>
    <row r="118" spans="1:12" ht="42.75">
      <c r="A118" s="26" t="s">
        <v>34</v>
      </c>
      <c r="B118" s="27">
        <v>910</v>
      </c>
      <c r="C118" s="27" t="s">
        <v>5</v>
      </c>
      <c r="D118" s="27" t="s">
        <v>2</v>
      </c>
      <c r="E118" s="27" t="s">
        <v>69</v>
      </c>
      <c r="F118" s="28" t="s">
        <v>98</v>
      </c>
      <c r="G118" s="28" t="s">
        <v>136</v>
      </c>
      <c r="H118" s="28" t="s">
        <v>160</v>
      </c>
      <c r="I118" s="28" t="s">
        <v>35</v>
      </c>
      <c r="J118" s="50">
        <v>0</v>
      </c>
      <c r="K118" s="50"/>
      <c r="L118" s="50"/>
    </row>
    <row r="119" spans="1:12" ht="28.5">
      <c r="A119" s="26" t="s">
        <v>65</v>
      </c>
      <c r="B119" s="27">
        <v>910</v>
      </c>
      <c r="C119" s="27" t="s">
        <v>5</v>
      </c>
      <c r="D119" s="27" t="s">
        <v>2</v>
      </c>
      <c r="E119" s="27" t="s">
        <v>69</v>
      </c>
      <c r="F119" s="28" t="s">
        <v>98</v>
      </c>
      <c r="G119" s="28" t="s">
        <v>136</v>
      </c>
      <c r="H119" s="28" t="s">
        <v>160</v>
      </c>
      <c r="I119" s="28" t="s">
        <v>61</v>
      </c>
      <c r="J119" s="50">
        <v>143.7</v>
      </c>
      <c r="K119" s="50">
        <v>81.1</v>
      </c>
      <c r="L119" s="50">
        <f>ROUND(K119/J119*100,0.1)</f>
        <v>56</v>
      </c>
    </row>
    <row r="120" spans="1:12" ht="14.25">
      <c r="A120" s="26" t="s">
        <v>39</v>
      </c>
      <c r="B120" s="27">
        <v>910</v>
      </c>
      <c r="C120" s="27" t="s">
        <v>5</v>
      </c>
      <c r="D120" s="27" t="s">
        <v>2</v>
      </c>
      <c r="E120" s="27" t="s">
        <v>69</v>
      </c>
      <c r="F120" s="28" t="s">
        <v>98</v>
      </c>
      <c r="G120" s="28" t="s">
        <v>136</v>
      </c>
      <c r="H120" s="28" t="s">
        <v>112</v>
      </c>
      <c r="I120" s="28"/>
      <c r="J120" s="50">
        <f>SUM(J121:J122)</f>
        <v>0</v>
      </c>
      <c r="K120" s="50">
        <f>SUM(K121:K122)</f>
        <v>0</v>
      </c>
      <c r="L120" s="50"/>
    </row>
    <row r="121" spans="1:12" ht="42.75">
      <c r="A121" s="26" t="s">
        <v>34</v>
      </c>
      <c r="B121" s="27">
        <v>910</v>
      </c>
      <c r="C121" s="27" t="s">
        <v>5</v>
      </c>
      <c r="D121" s="27" t="s">
        <v>2</v>
      </c>
      <c r="E121" s="27" t="s">
        <v>69</v>
      </c>
      <c r="F121" s="28" t="s">
        <v>98</v>
      </c>
      <c r="G121" s="28" t="s">
        <v>136</v>
      </c>
      <c r="H121" s="28" t="s">
        <v>161</v>
      </c>
      <c r="I121" s="28" t="s">
        <v>35</v>
      </c>
      <c r="J121" s="50"/>
      <c r="K121" s="50"/>
      <c r="L121" s="50"/>
    </row>
    <row r="122" spans="1:12" ht="28.5">
      <c r="A122" s="26" t="s">
        <v>65</v>
      </c>
      <c r="B122" s="27">
        <v>910</v>
      </c>
      <c r="C122" s="27" t="s">
        <v>5</v>
      </c>
      <c r="D122" s="27" t="s">
        <v>2</v>
      </c>
      <c r="E122" s="27" t="s">
        <v>69</v>
      </c>
      <c r="F122" s="28" t="s">
        <v>98</v>
      </c>
      <c r="G122" s="28" t="s">
        <v>136</v>
      </c>
      <c r="H122" s="28" t="s">
        <v>161</v>
      </c>
      <c r="I122" s="28" t="s">
        <v>61</v>
      </c>
      <c r="J122" s="50"/>
      <c r="K122" s="50"/>
      <c r="L122" s="50"/>
    </row>
    <row r="123" spans="1:12" ht="14.25">
      <c r="A123" s="26" t="s">
        <v>40</v>
      </c>
      <c r="B123" s="27">
        <v>910</v>
      </c>
      <c r="C123" s="27" t="s">
        <v>5</v>
      </c>
      <c r="D123" s="27" t="s">
        <v>2</v>
      </c>
      <c r="E123" s="27" t="s">
        <v>69</v>
      </c>
      <c r="F123" s="28" t="s">
        <v>98</v>
      </c>
      <c r="G123" s="28" t="s">
        <v>136</v>
      </c>
      <c r="H123" s="28" t="s">
        <v>113</v>
      </c>
      <c r="I123" s="28"/>
      <c r="J123" s="50">
        <f>SUM(J124:J125)</f>
        <v>0</v>
      </c>
      <c r="K123" s="50">
        <f>SUM(K124:K125)</f>
        <v>0</v>
      </c>
      <c r="L123" s="50"/>
    </row>
    <row r="124" spans="1:12" ht="42.75">
      <c r="A124" s="26" t="s">
        <v>34</v>
      </c>
      <c r="B124" s="27">
        <v>910</v>
      </c>
      <c r="C124" s="27" t="s">
        <v>5</v>
      </c>
      <c r="D124" s="27" t="s">
        <v>2</v>
      </c>
      <c r="E124" s="27" t="s">
        <v>69</v>
      </c>
      <c r="F124" s="28" t="s">
        <v>98</v>
      </c>
      <c r="G124" s="28" t="s">
        <v>136</v>
      </c>
      <c r="H124" s="28" t="s">
        <v>162</v>
      </c>
      <c r="I124" s="28" t="s">
        <v>35</v>
      </c>
      <c r="J124" s="50"/>
      <c r="K124" s="50"/>
      <c r="L124" s="50"/>
    </row>
    <row r="125" spans="1:12" ht="28.5">
      <c r="A125" s="26" t="s">
        <v>65</v>
      </c>
      <c r="B125" s="27">
        <v>910</v>
      </c>
      <c r="C125" s="27" t="s">
        <v>5</v>
      </c>
      <c r="D125" s="27" t="s">
        <v>2</v>
      </c>
      <c r="E125" s="27" t="s">
        <v>69</v>
      </c>
      <c r="F125" s="28" t="s">
        <v>98</v>
      </c>
      <c r="G125" s="28" t="s">
        <v>136</v>
      </c>
      <c r="H125" s="28" t="s">
        <v>162</v>
      </c>
      <c r="I125" s="28" t="s">
        <v>61</v>
      </c>
      <c r="J125" s="50"/>
      <c r="K125" s="50"/>
      <c r="L125" s="50">
        <v>0</v>
      </c>
    </row>
    <row r="126" spans="1:12" ht="28.5">
      <c r="A126" s="26" t="s">
        <v>41</v>
      </c>
      <c r="B126" s="27">
        <v>910</v>
      </c>
      <c r="C126" s="27" t="s">
        <v>5</v>
      </c>
      <c r="D126" s="27" t="s">
        <v>2</v>
      </c>
      <c r="E126" s="27" t="s">
        <v>69</v>
      </c>
      <c r="F126" s="28" t="s">
        <v>98</v>
      </c>
      <c r="G126" s="28" t="s">
        <v>136</v>
      </c>
      <c r="H126" s="28" t="s">
        <v>163</v>
      </c>
      <c r="I126" s="28"/>
      <c r="J126" s="50">
        <f>SUM(J127:J128)</f>
        <v>294.3</v>
      </c>
      <c r="K126" s="50">
        <f>SUM(K127:K128)</f>
        <v>56.2</v>
      </c>
      <c r="L126" s="50">
        <f aca="true" t="shared" si="11" ref="L126:L169">ROUND(K126/J126*100,0.1)</f>
        <v>19</v>
      </c>
    </row>
    <row r="127" spans="1:12" ht="42.75">
      <c r="A127" s="26" t="s">
        <v>34</v>
      </c>
      <c r="B127" s="27">
        <v>910</v>
      </c>
      <c r="C127" s="27" t="s">
        <v>5</v>
      </c>
      <c r="D127" s="27" t="s">
        <v>2</v>
      </c>
      <c r="E127" s="27" t="s">
        <v>69</v>
      </c>
      <c r="F127" s="28" t="s">
        <v>98</v>
      </c>
      <c r="G127" s="28" t="s">
        <v>136</v>
      </c>
      <c r="H127" s="28" t="s">
        <v>163</v>
      </c>
      <c r="I127" s="28" t="s">
        <v>35</v>
      </c>
      <c r="J127" s="50"/>
      <c r="K127" s="50"/>
      <c r="L127" s="50">
        <v>0</v>
      </c>
    </row>
    <row r="128" spans="1:12" ht="28.5">
      <c r="A128" s="26" t="s">
        <v>65</v>
      </c>
      <c r="B128" s="27">
        <v>910</v>
      </c>
      <c r="C128" s="27" t="s">
        <v>5</v>
      </c>
      <c r="D128" s="27" t="s">
        <v>2</v>
      </c>
      <c r="E128" s="27" t="s">
        <v>69</v>
      </c>
      <c r="F128" s="28" t="s">
        <v>98</v>
      </c>
      <c r="G128" s="28" t="s">
        <v>136</v>
      </c>
      <c r="H128" s="28" t="s">
        <v>163</v>
      </c>
      <c r="I128" s="28" t="s">
        <v>61</v>
      </c>
      <c r="J128" s="50">
        <v>294.3</v>
      </c>
      <c r="K128" s="50">
        <v>56.2</v>
      </c>
      <c r="L128" s="50">
        <f t="shared" si="11"/>
        <v>19</v>
      </c>
    </row>
    <row r="129" spans="1:12" ht="28.5">
      <c r="A129" s="26" t="s">
        <v>68</v>
      </c>
      <c r="B129" s="27">
        <v>910</v>
      </c>
      <c r="C129" s="27" t="s">
        <v>5</v>
      </c>
      <c r="D129" s="27" t="s">
        <v>2</v>
      </c>
      <c r="E129" s="27" t="s">
        <v>9</v>
      </c>
      <c r="F129" s="28" t="s">
        <v>59</v>
      </c>
      <c r="G129" s="28"/>
      <c r="H129" s="28"/>
      <c r="I129" s="28"/>
      <c r="J129" s="50">
        <f>J130</f>
        <v>0</v>
      </c>
      <c r="K129" s="50">
        <f>K130</f>
        <v>0</v>
      </c>
      <c r="L129" s="50"/>
    </row>
    <row r="130" spans="1:12" ht="42.75">
      <c r="A130" s="26" t="s">
        <v>70</v>
      </c>
      <c r="B130" s="27">
        <v>910</v>
      </c>
      <c r="C130" s="27" t="s">
        <v>5</v>
      </c>
      <c r="D130" s="27" t="s">
        <v>2</v>
      </c>
      <c r="E130" s="27" t="s">
        <v>9</v>
      </c>
      <c r="F130" s="28" t="s">
        <v>11</v>
      </c>
      <c r="G130" s="28"/>
      <c r="H130" s="28"/>
      <c r="I130" s="28"/>
      <c r="J130" s="50">
        <f>J131+J134</f>
        <v>0</v>
      </c>
      <c r="K130" s="50">
        <f>K131+K134</f>
        <v>0</v>
      </c>
      <c r="L130" s="50">
        <v>0</v>
      </c>
    </row>
    <row r="131" spans="1:12" ht="28.5">
      <c r="A131" s="26" t="s">
        <v>125</v>
      </c>
      <c r="B131" s="27" t="s">
        <v>129</v>
      </c>
      <c r="C131" s="27" t="s">
        <v>5</v>
      </c>
      <c r="D131" s="27" t="s">
        <v>5</v>
      </c>
      <c r="E131" s="27"/>
      <c r="F131" s="28"/>
      <c r="G131" s="28"/>
      <c r="H131" s="28"/>
      <c r="I131" s="28"/>
      <c r="J131" s="50">
        <f aca="true" t="shared" si="12" ref="J131:K133">J132</f>
        <v>0</v>
      </c>
      <c r="K131" s="50">
        <f t="shared" si="12"/>
        <v>0</v>
      </c>
      <c r="L131" s="50"/>
    </row>
    <row r="132" spans="1:12" ht="28.5">
      <c r="A132" s="26" t="s">
        <v>68</v>
      </c>
      <c r="B132" s="27" t="s">
        <v>129</v>
      </c>
      <c r="C132" s="27" t="s">
        <v>5</v>
      </c>
      <c r="D132" s="27" t="s">
        <v>5</v>
      </c>
      <c r="E132" s="27" t="s">
        <v>126</v>
      </c>
      <c r="F132" s="28" t="s">
        <v>59</v>
      </c>
      <c r="G132" s="28"/>
      <c r="H132" s="28"/>
      <c r="I132" s="28"/>
      <c r="J132" s="50">
        <f t="shared" si="12"/>
        <v>0</v>
      </c>
      <c r="K132" s="50">
        <f t="shared" si="12"/>
        <v>0</v>
      </c>
      <c r="L132" s="50">
        <v>0</v>
      </c>
    </row>
    <row r="133" spans="1:12" ht="42.75">
      <c r="A133" s="26" t="s">
        <v>70</v>
      </c>
      <c r="B133" s="27" t="s">
        <v>129</v>
      </c>
      <c r="C133" s="27" t="s">
        <v>5</v>
      </c>
      <c r="D133" s="27" t="s">
        <v>5</v>
      </c>
      <c r="E133" s="27" t="s">
        <v>126</v>
      </c>
      <c r="F133" s="28" t="s">
        <v>59</v>
      </c>
      <c r="G133" s="28"/>
      <c r="H133" s="28"/>
      <c r="I133" s="28"/>
      <c r="J133" s="50">
        <f t="shared" si="12"/>
        <v>0</v>
      </c>
      <c r="K133" s="50">
        <f t="shared" si="12"/>
        <v>0</v>
      </c>
      <c r="L133" s="50" t="e">
        <f t="shared" si="11"/>
        <v>#DIV/0!</v>
      </c>
    </row>
    <row r="134" spans="1:12" ht="71.25">
      <c r="A134" s="26" t="s">
        <v>127</v>
      </c>
      <c r="B134" s="27" t="s">
        <v>129</v>
      </c>
      <c r="C134" s="27" t="s">
        <v>5</v>
      </c>
      <c r="D134" s="27" t="s">
        <v>5</v>
      </c>
      <c r="E134" s="27" t="s">
        <v>126</v>
      </c>
      <c r="F134" s="28" t="s">
        <v>59</v>
      </c>
      <c r="G134" s="28"/>
      <c r="H134" s="28" t="s">
        <v>128</v>
      </c>
      <c r="I134" s="28"/>
      <c r="J134" s="50">
        <f>SUM(J135)</f>
        <v>0</v>
      </c>
      <c r="K134" s="50">
        <f>SUM(K135)</f>
        <v>0</v>
      </c>
      <c r="L134" s="50" t="e">
        <f t="shared" si="11"/>
        <v>#DIV/0!</v>
      </c>
    </row>
    <row r="135" spans="1:12" ht="71.25">
      <c r="A135" s="26" t="s">
        <v>127</v>
      </c>
      <c r="B135" s="27" t="s">
        <v>129</v>
      </c>
      <c r="C135" s="27" t="s">
        <v>5</v>
      </c>
      <c r="D135" s="27" t="s">
        <v>5</v>
      </c>
      <c r="E135" s="27" t="s">
        <v>126</v>
      </c>
      <c r="F135" s="28" t="s">
        <v>59</v>
      </c>
      <c r="G135" s="28"/>
      <c r="H135" s="28" t="s">
        <v>128</v>
      </c>
      <c r="I135" s="28" t="s">
        <v>61</v>
      </c>
      <c r="J135" s="50">
        <v>0</v>
      </c>
      <c r="K135" s="50">
        <v>0</v>
      </c>
      <c r="L135" s="50" t="e">
        <f t="shared" si="11"/>
        <v>#DIV/0!</v>
      </c>
    </row>
    <row r="136" spans="1:12" s="24" customFormat="1" ht="15">
      <c r="A136" s="38" t="s">
        <v>50</v>
      </c>
      <c r="B136" s="41">
        <v>910</v>
      </c>
      <c r="C136" s="41" t="s">
        <v>83</v>
      </c>
      <c r="D136" s="41"/>
      <c r="E136" s="41" t="s">
        <v>93</v>
      </c>
      <c r="F136" s="47" t="s">
        <v>93</v>
      </c>
      <c r="G136" s="47"/>
      <c r="H136" s="47" t="s">
        <v>93</v>
      </c>
      <c r="I136" s="47" t="s">
        <v>93</v>
      </c>
      <c r="J136" s="48">
        <f>J137</f>
        <v>1251.1999999999998</v>
      </c>
      <c r="K136" s="48">
        <f>K137</f>
        <v>1251.1999999999998</v>
      </c>
      <c r="L136" s="48">
        <f t="shared" si="11"/>
        <v>100</v>
      </c>
    </row>
    <row r="137" spans="1:12" s="20" customFormat="1" ht="14.25">
      <c r="A137" s="26" t="s">
        <v>49</v>
      </c>
      <c r="B137" s="27">
        <v>910</v>
      </c>
      <c r="C137" s="27" t="s">
        <v>83</v>
      </c>
      <c r="D137" s="27" t="s">
        <v>94</v>
      </c>
      <c r="E137" s="27" t="s">
        <v>93</v>
      </c>
      <c r="F137" s="28" t="s">
        <v>93</v>
      </c>
      <c r="G137" s="28"/>
      <c r="H137" s="28" t="s">
        <v>93</v>
      </c>
      <c r="I137" s="28" t="s">
        <v>93</v>
      </c>
      <c r="J137" s="50">
        <f>J138+J145</f>
        <v>1251.1999999999998</v>
      </c>
      <c r="K137" s="50">
        <f>K138+K145</f>
        <v>1251.1999999999998</v>
      </c>
      <c r="L137" s="50">
        <f t="shared" si="11"/>
        <v>100</v>
      </c>
    </row>
    <row r="138" spans="1:12" ht="28.5">
      <c r="A138" s="26" t="s">
        <v>68</v>
      </c>
      <c r="B138" s="27">
        <v>910</v>
      </c>
      <c r="C138" s="27" t="s">
        <v>83</v>
      </c>
      <c r="D138" s="27" t="s">
        <v>94</v>
      </c>
      <c r="E138" s="27" t="s">
        <v>69</v>
      </c>
      <c r="F138" s="28" t="s">
        <v>59</v>
      </c>
      <c r="G138" s="28"/>
      <c r="H138" s="28"/>
      <c r="I138" s="28"/>
      <c r="J138" s="50">
        <f>J139</f>
        <v>0</v>
      </c>
      <c r="K138" s="50">
        <f>K139</f>
        <v>0</v>
      </c>
      <c r="L138" s="50" t="e">
        <f t="shared" si="11"/>
        <v>#DIV/0!</v>
      </c>
    </row>
    <row r="139" spans="1:12" ht="42.75">
      <c r="A139" s="26" t="s">
        <v>70</v>
      </c>
      <c r="B139" s="27">
        <v>910</v>
      </c>
      <c r="C139" s="27" t="s">
        <v>83</v>
      </c>
      <c r="D139" s="27" t="s">
        <v>94</v>
      </c>
      <c r="E139" s="27" t="s">
        <v>69</v>
      </c>
      <c r="F139" s="28" t="s">
        <v>98</v>
      </c>
      <c r="G139" s="28"/>
      <c r="H139" s="28"/>
      <c r="I139" s="28"/>
      <c r="J139" s="50">
        <f>J140</f>
        <v>0</v>
      </c>
      <c r="K139" s="50">
        <f>K140</f>
        <v>0</v>
      </c>
      <c r="L139" s="50" t="e">
        <f t="shared" si="11"/>
        <v>#DIV/0!</v>
      </c>
    </row>
    <row r="140" spans="1:12" ht="42.75">
      <c r="A140" s="26" t="s">
        <v>15</v>
      </c>
      <c r="B140" s="27">
        <v>910</v>
      </c>
      <c r="C140" s="27" t="s">
        <v>83</v>
      </c>
      <c r="D140" s="27" t="s">
        <v>94</v>
      </c>
      <c r="E140" s="27" t="s">
        <v>69</v>
      </c>
      <c r="F140" s="28" t="s">
        <v>98</v>
      </c>
      <c r="G140" s="28" t="s">
        <v>136</v>
      </c>
      <c r="H140" s="28" t="s">
        <v>114</v>
      </c>
      <c r="I140" s="28"/>
      <c r="J140" s="50">
        <f>J141+J143</f>
        <v>0</v>
      </c>
      <c r="K140" s="50">
        <f>K141+K143</f>
        <v>0</v>
      </c>
      <c r="L140" s="50" t="e">
        <f t="shared" si="11"/>
        <v>#DIV/0!</v>
      </c>
    </row>
    <row r="141" spans="1:12" ht="28.5">
      <c r="A141" s="26" t="s">
        <v>82</v>
      </c>
      <c r="B141" s="27">
        <v>910</v>
      </c>
      <c r="C141" s="27" t="s">
        <v>83</v>
      </c>
      <c r="D141" s="27" t="s">
        <v>94</v>
      </c>
      <c r="E141" s="27" t="s">
        <v>69</v>
      </c>
      <c r="F141" s="28" t="s">
        <v>98</v>
      </c>
      <c r="G141" s="28" t="s">
        <v>136</v>
      </c>
      <c r="H141" s="28" t="s">
        <v>164</v>
      </c>
      <c r="I141" s="28"/>
      <c r="J141" s="50">
        <f>J142</f>
        <v>0</v>
      </c>
      <c r="K141" s="50">
        <f>K142</f>
        <v>0</v>
      </c>
      <c r="L141" s="50" t="e">
        <f t="shared" si="11"/>
        <v>#DIV/0!</v>
      </c>
    </row>
    <row r="142" spans="1:12" ht="57">
      <c r="A142" s="26" t="s">
        <v>7</v>
      </c>
      <c r="B142" s="27">
        <v>910</v>
      </c>
      <c r="C142" s="27" t="s">
        <v>83</v>
      </c>
      <c r="D142" s="27" t="s">
        <v>94</v>
      </c>
      <c r="E142" s="27" t="s">
        <v>69</v>
      </c>
      <c r="F142" s="28" t="s">
        <v>98</v>
      </c>
      <c r="G142" s="28" t="s">
        <v>136</v>
      </c>
      <c r="H142" s="28" t="s">
        <v>164</v>
      </c>
      <c r="I142" s="28" t="s">
        <v>16</v>
      </c>
      <c r="J142" s="50">
        <v>0</v>
      </c>
      <c r="K142" s="50">
        <v>0</v>
      </c>
      <c r="L142" s="50" t="e">
        <f t="shared" si="11"/>
        <v>#DIV/0!</v>
      </c>
    </row>
    <row r="143" spans="1:12" ht="14.25">
      <c r="A143" s="26" t="s">
        <v>6</v>
      </c>
      <c r="B143" s="27">
        <v>910</v>
      </c>
      <c r="C143" s="27" t="s">
        <v>83</v>
      </c>
      <c r="D143" s="27" t="s">
        <v>94</v>
      </c>
      <c r="E143" s="27" t="s">
        <v>69</v>
      </c>
      <c r="F143" s="28" t="s">
        <v>98</v>
      </c>
      <c r="G143" s="28"/>
      <c r="H143" s="28" t="s">
        <v>165</v>
      </c>
      <c r="I143" s="28"/>
      <c r="J143" s="50">
        <f>J144</f>
        <v>0</v>
      </c>
      <c r="K143" s="50">
        <f>K144</f>
        <v>0</v>
      </c>
      <c r="L143" s="50"/>
    </row>
    <row r="144" spans="1:12" ht="57">
      <c r="A144" s="26" t="s">
        <v>7</v>
      </c>
      <c r="B144" s="27">
        <v>910</v>
      </c>
      <c r="C144" s="27" t="s">
        <v>83</v>
      </c>
      <c r="D144" s="27" t="s">
        <v>94</v>
      </c>
      <c r="E144" s="27" t="s">
        <v>69</v>
      </c>
      <c r="F144" s="28" t="s">
        <v>98</v>
      </c>
      <c r="G144" s="28" t="s">
        <v>136</v>
      </c>
      <c r="H144" s="28" t="s">
        <v>165</v>
      </c>
      <c r="I144" s="28" t="s">
        <v>16</v>
      </c>
      <c r="J144" s="50"/>
      <c r="K144" s="50"/>
      <c r="L144" s="50"/>
    </row>
    <row r="145" spans="1:12" ht="28.5">
      <c r="A145" s="26" t="s">
        <v>68</v>
      </c>
      <c r="B145" s="27">
        <v>910</v>
      </c>
      <c r="C145" s="27" t="s">
        <v>83</v>
      </c>
      <c r="D145" s="27" t="s">
        <v>94</v>
      </c>
      <c r="E145" s="27" t="s">
        <v>9</v>
      </c>
      <c r="F145" s="28" t="s">
        <v>59</v>
      </c>
      <c r="G145" s="28" t="s">
        <v>136</v>
      </c>
      <c r="H145" s="28"/>
      <c r="I145" s="28"/>
      <c r="J145" s="50">
        <f>J146</f>
        <v>1251.1999999999998</v>
      </c>
      <c r="K145" s="50">
        <f>K146</f>
        <v>1251.1999999999998</v>
      </c>
      <c r="L145" s="50">
        <f t="shared" si="11"/>
        <v>100</v>
      </c>
    </row>
    <row r="146" spans="1:12" ht="42.75">
      <c r="A146" s="26" t="s">
        <v>70</v>
      </c>
      <c r="B146" s="27">
        <v>910</v>
      </c>
      <c r="C146" s="27" t="s">
        <v>83</v>
      </c>
      <c r="D146" s="27" t="s">
        <v>94</v>
      </c>
      <c r="E146" s="27" t="s">
        <v>69</v>
      </c>
      <c r="F146" s="28" t="s">
        <v>11</v>
      </c>
      <c r="G146" s="28" t="s">
        <v>136</v>
      </c>
      <c r="H146" s="28"/>
      <c r="I146" s="28"/>
      <c r="J146" s="50">
        <f>J147+J149</f>
        <v>1251.1999999999998</v>
      </c>
      <c r="K146" s="50">
        <f>K147+K149</f>
        <v>1251.1999999999998</v>
      </c>
      <c r="L146" s="50">
        <f t="shared" si="11"/>
        <v>100</v>
      </c>
    </row>
    <row r="147" spans="1:12" ht="28.5">
      <c r="A147" s="26" t="s">
        <v>82</v>
      </c>
      <c r="B147" s="27">
        <v>910</v>
      </c>
      <c r="C147" s="27" t="s">
        <v>83</v>
      </c>
      <c r="D147" s="27" t="s">
        <v>94</v>
      </c>
      <c r="E147" s="27" t="s">
        <v>69</v>
      </c>
      <c r="F147" s="28" t="s">
        <v>98</v>
      </c>
      <c r="G147" s="28" t="s">
        <v>136</v>
      </c>
      <c r="H147" s="28" t="s">
        <v>164</v>
      </c>
      <c r="I147" s="28"/>
      <c r="J147" s="50">
        <f>J148</f>
        <v>0</v>
      </c>
      <c r="K147" s="50">
        <f>K148</f>
        <v>0</v>
      </c>
      <c r="L147" s="50" t="e">
        <f t="shared" si="11"/>
        <v>#DIV/0!</v>
      </c>
    </row>
    <row r="148" spans="1:12" ht="57">
      <c r="A148" s="26" t="s">
        <v>7</v>
      </c>
      <c r="B148" s="27">
        <v>910</v>
      </c>
      <c r="C148" s="27" t="s">
        <v>83</v>
      </c>
      <c r="D148" s="27" t="s">
        <v>94</v>
      </c>
      <c r="E148" s="27" t="s">
        <v>69</v>
      </c>
      <c r="F148" s="28" t="s">
        <v>98</v>
      </c>
      <c r="G148" s="28" t="s">
        <v>136</v>
      </c>
      <c r="H148" s="28" t="s">
        <v>164</v>
      </c>
      <c r="I148" s="28" t="s">
        <v>16</v>
      </c>
      <c r="J148" s="50">
        <v>0</v>
      </c>
      <c r="K148" s="50">
        <v>0</v>
      </c>
      <c r="L148" s="50" t="e">
        <f t="shared" si="11"/>
        <v>#DIV/0!</v>
      </c>
    </row>
    <row r="149" spans="1:12" ht="14.25">
      <c r="A149" s="26" t="s">
        <v>6</v>
      </c>
      <c r="B149" s="27">
        <v>910</v>
      </c>
      <c r="C149" s="27" t="s">
        <v>83</v>
      </c>
      <c r="D149" s="27" t="s">
        <v>94</v>
      </c>
      <c r="E149" s="27" t="s">
        <v>69</v>
      </c>
      <c r="F149" s="28" t="s">
        <v>98</v>
      </c>
      <c r="G149" s="28"/>
      <c r="H149" s="28" t="s">
        <v>140</v>
      </c>
      <c r="I149" s="28"/>
      <c r="J149" s="50">
        <f>J150+J151</f>
        <v>1251.1999999999998</v>
      </c>
      <c r="K149" s="50">
        <f>K150+K151</f>
        <v>1251.1999999999998</v>
      </c>
      <c r="L149" s="50">
        <f t="shared" si="11"/>
        <v>100</v>
      </c>
    </row>
    <row r="150" spans="1:12" ht="57">
      <c r="A150" s="26" t="s">
        <v>7</v>
      </c>
      <c r="B150" s="27">
        <v>910</v>
      </c>
      <c r="C150" s="27" t="s">
        <v>83</v>
      </c>
      <c r="D150" s="27" t="s">
        <v>94</v>
      </c>
      <c r="E150" s="27" t="s">
        <v>69</v>
      </c>
      <c r="F150" s="28" t="s">
        <v>98</v>
      </c>
      <c r="G150" s="28" t="s">
        <v>136</v>
      </c>
      <c r="H150" s="28" t="s">
        <v>140</v>
      </c>
      <c r="I150" s="28" t="s">
        <v>16</v>
      </c>
      <c r="J150" s="50">
        <v>368.4</v>
      </c>
      <c r="K150" s="50">
        <v>368.4</v>
      </c>
      <c r="L150" s="50">
        <f t="shared" si="11"/>
        <v>100</v>
      </c>
    </row>
    <row r="151" spans="1:12" ht="57">
      <c r="A151" s="26" t="s">
        <v>7</v>
      </c>
      <c r="B151" s="27">
        <v>910</v>
      </c>
      <c r="C151" s="27" t="s">
        <v>83</v>
      </c>
      <c r="D151" s="27" t="s">
        <v>94</v>
      </c>
      <c r="E151" s="27" t="s">
        <v>69</v>
      </c>
      <c r="F151" s="28" t="s">
        <v>98</v>
      </c>
      <c r="G151" s="28" t="s">
        <v>136</v>
      </c>
      <c r="H151" s="28" t="s">
        <v>140</v>
      </c>
      <c r="I151" s="28" t="s">
        <v>184</v>
      </c>
      <c r="J151" s="50">
        <v>882.8</v>
      </c>
      <c r="K151" s="50">
        <v>882.8</v>
      </c>
      <c r="L151" s="50">
        <f>ROUND(K151/J151*100,0.1)</f>
        <v>100</v>
      </c>
    </row>
    <row r="152" spans="1:12" s="24" customFormat="1" ht="15">
      <c r="A152" s="38" t="s">
        <v>86</v>
      </c>
      <c r="B152" s="41">
        <v>910</v>
      </c>
      <c r="C152" s="41" t="s">
        <v>4</v>
      </c>
      <c r="D152" s="41"/>
      <c r="E152" s="41"/>
      <c r="F152" s="47"/>
      <c r="G152" s="47"/>
      <c r="H152" s="47" t="s">
        <v>93</v>
      </c>
      <c r="I152" s="47" t="s">
        <v>93</v>
      </c>
      <c r="J152" s="48">
        <f>J153</f>
        <v>90.2</v>
      </c>
      <c r="K152" s="48">
        <f>K153</f>
        <v>90.2</v>
      </c>
      <c r="L152" s="48">
        <f t="shared" si="11"/>
        <v>100</v>
      </c>
    </row>
    <row r="153" spans="1:12" s="20" customFormat="1" ht="14.25">
      <c r="A153" s="26" t="s">
        <v>46</v>
      </c>
      <c r="B153" s="27">
        <v>910</v>
      </c>
      <c r="C153" s="27" t="s">
        <v>4</v>
      </c>
      <c r="D153" s="27" t="s">
        <v>94</v>
      </c>
      <c r="E153" s="27"/>
      <c r="F153" s="28" t="s">
        <v>93</v>
      </c>
      <c r="G153" s="28"/>
      <c r="H153" s="28" t="s">
        <v>93</v>
      </c>
      <c r="I153" s="28" t="s">
        <v>93</v>
      </c>
      <c r="J153" s="50">
        <f>J154+J159</f>
        <v>90.2</v>
      </c>
      <c r="K153" s="50">
        <f>K154+K159</f>
        <v>90.2</v>
      </c>
      <c r="L153" s="50">
        <f t="shared" si="11"/>
        <v>100</v>
      </c>
    </row>
    <row r="154" spans="1:12" ht="28.5">
      <c r="A154" s="26" t="s">
        <v>68</v>
      </c>
      <c r="B154" s="27">
        <v>910</v>
      </c>
      <c r="C154" s="27" t="s">
        <v>4</v>
      </c>
      <c r="D154" s="27" t="s">
        <v>94</v>
      </c>
      <c r="E154" s="27" t="s">
        <v>69</v>
      </c>
      <c r="F154" s="28" t="s">
        <v>98</v>
      </c>
      <c r="G154" s="28"/>
      <c r="H154" s="28" t="s">
        <v>93</v>
      </c>
      <c r="I154" s="28" t="s">
        <v>93</v>
      </c>
      <c r="J154" s="50">
        <f aca="true" t="shared" si="13" ref="J154:K157">J155</f>
        <v>90.2</v>
      </c>
      <c r="K154" s="50">
        <f t="shared" si="13"/>
        <v>90.2</v>
      </c>
      <c r="L154" s="50">
        <f t="shared" si="11"/>
        <v>100</v>
      </c>
    </row>
    <row r="155" spans="1:12" ht="42.75">
      <c r="A155" s="26" t="s">
        <v>70</v>
      </c>
      <c r="B155" s="27">
        <v>910</v>
      </c>
      <c r="C155" s="27" t="s">
        <v>4</v>
      </c>
      <c r="D155" s="27" t="s">
        <v>94</v>
      </c>
      <c r="E155" s="27" t="s">
        <v>69</v>
      </c>
      <c r="F155" s="28" t="s">
        <v>98</v>
      </c>
      <c r="G155" s="28"/>
      <c r="H155" s="28" t="s">
        <v>93</v>
      </c>
      <c r="I155" s="28" t="s">
        <v>93</v>
      </c>
      <c r="J155" s="50">
        <f t="shared" si="13"/>
        <v>90.2</v>
      </c>
      <c r="K155" s="50">
        <f t="shared" si="13"/>
        <v>90.2</v>
      </c>
      <c r="L155" s="50">
        <f t="shared" si="11"/>
        <v>100</v>
      </c>
    </row>
    <row r="156" spans="1:12" ht="28.5">
      <c r="A156" s="26" t="s">
        <v>77</v>
      </c>
      <c r="B156" s="27">
        <v>910</v>
      </c>
      <c r="C156" s="27" t="s">
        <v>4</v>
      </c>
      <c r="D156" s="27" t="s">
        <v>94</v>
      </c>
      <c r="E156" s="27" t="s">
        <v>69</v>
      </c>
      <c r="F156" s="28" t="s">
        <v>98</v>
      </c>
      <c r="G156" s="28" t="s">
        <v>136</v>
      </c>
      <c r="H156" s="28" t="s">
        <v>166</v>
      </c>
      <c r="I156" s="28" t="s">
        <v>93</v>
      </c>
      <c r="J156" s="50">
        <f t="shared" si="13"/>
        <v>90.2</v>
      </c>
      <c r="K156" s="50">
        <f t="shared" si="13"/>
        <v>90.2</v>
      </c>
      <c r="L156" s="50">
        <f t="shared" si="11"/>
        <v>100</v>
      </c>
    </row>
    <row r="157" spans="1:12" ht="28.5">
      <c r="A157" s="26" t="s">
        <v>76</v>
      </c>
      <c r="B157" s="27">
        <v>910</v>
      </c>
      <c r="C157" s="27" t="s">
        <v>4</v>
      </c>
      <c r="D157" s="27" t="s">
        <v>94</v>
      </c>
      <c r="E157" s="27" t="s">
        <v>69</v>
      </c>
      <c r="F157" s="28" t="s">
        <v>98</v>
      </c>
      <c r="G157" s="28" t="s">
        <v>136</v>
      </c>
      <c r="H157" s="28" t="s">
        <v>167</v>
      </c>
      <c r="I157" s="28"/>
      <c r="J157" s="50">
        <f t="shared" si="13"/>
        <v>90.2</v>
      </c>
      <c r="K157" s="50">
        <f t="shared" si="13"/>
        <v>90.2</v>
      </c>
      <c r="L157" s="50">
        <f t="shared" si="11"/>
        <v>100</v>
      </c>
    </row>
    <row r="158" spans="1:12" ht="42.75">
      <c r="A158" s="26" t="s">
        <v>75</v>
      </c>
      <c r="B158" s="27">
        <v>910</v>
      </c>
      <c r="C158" s="27" t="s">
        <v>4</v>
      </c>
      <c r="D158" s="27" t="s">
        <v>94</v>
      </c>
      <c r="E158" s="27" t="s">
        <v>69</v>
      </c>
      <c r="F158" s="28" t="s">
        <v>98</v>
      </c>
      <c r="G158" s="28" t="s">
        <v>136</v>
      </c>
      <c r="H158" s="28" t="s">
        <v>167</v>
      </c>
      <c r="I158" s="28" t="s">
        <v>168</v>
      </c>
      <c r="J158" s="50">
        <v>90.2</v>
      </c>
      <c r="K158" s="50">
        <v>90.2</v>
      </c>
      <c r="L158" s="50">
        <f t="shared" si="11"/>
        <v>100</v>
      </c>
    </row>
    <row r="159" spans="1:12" ht="28.5">
      <c r="A159" s="26" t="s">
        <v>68</v>
      </c>
      <c r="B159" s="27">
        <v>910</v>
      </c>
      <c r="C159" s="27" t="s">
        <v>4</v>
      </c>
      <c r="D159" s="27" t="s">
        <v>94</v>
      </c>
      <c r="E159" s="27" t="s">
        <v>69</v>
      </c>
      <c r="F159" s="28" t="s">
        <v>98</v>
      </c>
      <c r="G159" s="28"/>
      <c r="H159" s="28" t="s">
        <v>93</v>
      </c>
      <c r="I159" s="28" t="s">
        <v>93</v>
      </c>
      <c r="J159" s="50">
        <f aca="true" t="shared" si="14" ref="J159:K162">J160</f>
        <v>0</v>
      </c>
      <c r="K159" s="50">
        <f t="shared" si="14"/>
        <v>0</v>
      </c>
      <c r="L159" s="50" t="e">
        <f t="shared" si="11"/>
        <v>#DIV/0!</v>
      </c>
    </row>
    <row r="160" spans="1:12" ht="42.75">
      <c r="A160" s="26" t="s">
        <v>70</v>
      </c>
      <c r="B160" s="27">
        <v>910</v>
      </c>
      <c r="C160" s="27" t="s">
        <v>4</v>
      </c>
      <c r="D160" s="27" t="s">
        <v>94</v>
      </c>
      <c r="E160" s="27" t="s">
        <v>9</v>
      </c>
      <c r="F160" s="28" t="s">
        <v>11</v>
      </c>
      <c r="G160" s="28"/>
      <c r="H160" s="28" t="s">
        <v>93</v>
      </c>
      <c r="I160" s="28" t="s">
        <v>93</v>
      </c>
      <c r="J160" s="50">
        <f t="shared" si="14"/>
        <v>0</v>
      </c>
      <c r="K160" s="50">
        <f t="shared" si="14"/>
        <v>0</v>
      </c>
      <c r="L160" s="50" t="e">
        <f t="shared" si="11"/>
        <v>#DIV/0!</v>
      </c>
    </row>
    <row r="161" spans="1:12" ht="28.5">
      <c r="A161" s="26" t="s">
        <v>77</v>
      </c>
      <c r="B161" s="27">
        <v>910</v>
      </c>
      <c r="C161" s="27" t="s">
        <v>4</v>
      </c>
      <c r="D161" s="27" t="s">
        <v>94</v>
      </c>
      <c r="E161" s="27" t="s">
        <v>9</v>
      </c>
      <c r="F161" s="28" t="s">
        <v>11</v>
      </c>
      <c r="G161" s="28"/>
      <c r="H161" s="28" t="s">
        <v>109</v>
      </c>
      <c r="I161" s="28" t="s">
        <v>93</v>
      </c>
      <c r="J161" s="50">
        <f t="shared" si="14"/>
        <v>0</v>
      </c>
      <c r="K161" s="50">
        <f t="shared" si="14"/>
        <v>0</v>
      </c>
      <c r="L161" s="50" t="e">
        <f t="shared" si="11"/>
        <v>#DIV/0!</v>
      </c>
    </row>
    <row r="162" spans="1:12" ht="28.5">
      <c r="A162" s="26" t="s">
        <v>76</v>
      </c>
      <c r="B162" s="27">
        <v>910</v>
      </c>
      <c r="C162" s="27" t="s">
        <v>4</v>
      </c>
      <c r="D162" s="27" t="s">
        <v>94</v>
      </c>
      <c r="E162" s="27" t="s">
        <v>9</v>
      </c>
      <c r="F162" s="28" t="s">
        <v>11</v>
      </c>
      <c r="G162" s="28"/>
      <c r="H162" s="28" t="s">
        <v>109</v>
      </c>
      <c r="I162" s="28"/>
      <c r="J162" s="50">
        <f t="shared" si="14"/>
        <v>0</v>
      </c>
      <c r="K162" s="50">
        <f t="shared" si="14"/>
        <v>0</v>
      </c>
      <c r="L162" s="50" t="e">
        <f t="shared" si="11"/>
        <v>#DIV/0!</v>
      </c>
    </row>
    <row r="163" spans="1:12" ht="42.75">
      <c r="A163" s="26" t="s">
        <v>75</v>
      </c>
      <c r="B163" s="27">
        <v>910</v>
      </c>
      <c r="C163" s="27" t="s">
        <v>4</v>
      </c>
      <c r="D163" s="27" t="s">
        <v>94</v>
      </c>
      <c r="E163" s="27" t="s">
        <v>9</v>
      </c>
      <c r="F163" s="28" t="s">
        <v>11</v>
      </c>
      <c r="G163" s="28"/>
      <c r="H163" s="28" t="s">
        <v>109</v>
      </c>
      <c r="I163" s="28" t="s">
        <v>74</v>
      </c>
      <c r="J163" s="50">
        <v>0</v>
      </c>
      <c r="K163" s="50">
        <v>0</v>
      </c>
      <c r="L163" s="50" t="e">
        <f t="shared" si="11"/>
        <v>#DIV/0!</v>
      </c>
    </row>
    <row r="164" spans="1:12" s="24" customFormat="1" ht="30">
      <c r="A164" s="38" t="s">
        <v>48</v>
      </c>
      <c r="B164" s="41">
        <v>910</v>
      </c>
      <c r="C164" s="41" t="s">
        <v>85</v>
      </c>
      <c r="D164" s="41"/>
      <c r="E164" s="41"/>
      <c r="F164" s="47"/>
      <c r="G164" s="47"/>
      <c r="H164" s="47"/>
      <c r="I164" s="47"/>
      <c r="J164" s="48">
        <f aca="true" t="shared" si="15" ref="J164:K168">J165</f>
        <v>2.7</v>
      </c>
      <c r="K164" s="48">
        <f t="shared" si="15"/>
        <v>2.7</v>
      </c>
      <c r="L164" s="48">
        <f t="shared" si="11"/>
        <v>100</v>
      </c>
    </row>
    <row r="165" spans="1:12" s="20" customFormat="1" ht="28.5">
      <c r="A165" s="26" t="s">
        <v>12</v>
      </c>
      <c r="B165" s="27">
        <v>910</v>
      </c>
      <c r="C165" s="27" t="s">
        <v>85</v>
      </c>
      <c r="D165" s="27" t="s">
        <v>94</v>
      </c>
      <c r="E165" s="27"/>
      <c r="F165" s="28"/>
      <c r="G165" s="28"/>
      <c r="H165" s="28"/>
      <c r="I165" s="28"/>
      <c r="J165" s="50">
        <f t="shared" si="15"/>
        <v>2.7</v>
      </c>
      <c r="K165" s="50">
        <f t="shared" si="15"/>
        <v>2.7</v>
      </c>
      <c r="L165" s="50">
        <f t="shared" si="11"/>
        <v>100</v>
      </c>
    </row>
    <row r="166" spans="1:12" ht="28.5">
      <c r="A166" s="26" t="s">
        <v>68</v>
      </c>
      <c r="B166" s="27">
        <v>910</v>
      </c>
      <c r="C166" s="27" t="s">
        <v>85</v>
      </c>
      <c r="D166" s="27" t="s">
        <v>94</v>
      </c>
      <c r="E166" s="27" t="s">
        <v>69</v>
      </c>
      <c r="F166" s="28" t="s">
        <v>98</v>
      </c>
      <c r="G166" s="28"/>
      <c r="H166" s="28"/>
      <c r="I166" s="28"/>
      <c r="J166" s="50">
        <f t="shared" si="15"/>
        <v>2.7</v>
      </c>
      <c r="K166" s="50">
        <f t="shared" si="15"/>
        <v>2.7</v>
      </c>
      <c r="L166" s="50">
        <f t="shared" si="11"/>
        <v>100</v>
      </c>
    </row>
    <row r="167" spans="1:12" ht="42.75">
      <c r="A167" s="26" t="s">
        <v>70</v>
      </c>
      <c r="B167" s="27">
        <v>910</v>
      </c>
      <c r="C167" s="27" t="s">
        <v>85</v>
      </c>
      <c r="D167" s="27" t="s">
        <v>94</v>
      </c>
      <c r="E167" s="27" t="s">
        <v>69</v>
      </c>
      <c r="F167" s="28" t="s">
        <v>98</v>
      </c>
      <c r="G167" s="28"/>
      <c r="H167" s="28"/>
      <c r="I167" s="28"/>
      <c r="J167" s="50">
        <f t="shared" si="15"/>
        <v>2.7</v>
      </c>
      <c r="K167" s="50">
        <f t="shared" si="15"/>
        <v>2.7</v>
      </c>
      <c r="L167" s="50">
        <f t="shared" si="11"/>
        <v>100</v>
      </c>
    </row>
    <row r="168" spans="1:12" ht="14.25">
      <c r="A168" s="26" t="s">
        <v>13</v>
      </c>
      <c r="B168" s="27">
        <v>910</v>
      </c>
      <c r="C168" s="27" t="s">
        <v>85</v>
      </c>
      <c r="D168" s="27" t="s">
        <v>94</v>
      </c>
      <c r="E168" s="27" t="s">
        <v>69</v>
      </c>
      <c r="F168" s="28" t="s">
        <v>98</v>
      </c>
      <c r="G168" s="28" t="s">
        <v>136</v>
      </c>
      <c r="H168" s="28" t="s">
        <v>167</v>
      </c>
      <c r="I168" s="28" t="s">
        <v>93</v>
      </c>
      <c r="J168" s="50">
        <f t="shared" si="15"/>
        <v>2.7</v>
      </c>
      <c r="K168" s="50">
        <f t="shared" si="15"/>
        <v>2.7</v>
      </c>
      <c r="L168" s="50">
        <f t="shared" si="11"/>
        <v>100</v>
      </c>
    </row>
    <row r="169" spans="1:12" ht="14.25">
      <c r="A169" s="26" t="s">
        <v>14</v>
      </c>
      <c r="B169" s="27">
        <v>910</v>
      </c>
      <c r="C169" s="27" t="s">
        <v>85</v>
      </c>
      <c r="D169" s="27" t="s">
        <v>94</v>
      </c>
      <c r="E169" s="27" t="s">
        <v>69</v>
      </c>
      <c r="F169" s="28" t="s">
        <v>98</v>
      </c>
      <c r="G169" s="28" t="s">
        <v>136</v>
      </c>
      <c r="H169" s="28" t="s">
        <v>167</v>
      </c>
      <c r="I169" s="28">
        <v>730</v>
      </c>
      <c r="J169" s="50">
        <v>2.7</v>
      </c>
      <c r="K169" s="50">
        <v>2.7</v>
      </c>
      <c r="L169" s="50">
        <f t="shared" si="11"/>
        <v>100</v>
      </c>
    </row>
  </sheetData>
  <sheetProtection formatCells="0" formatColumns="0" formatRows="0" insertColumns="0" insertRows="0"/>
  <autoFilter ref="A13:L169"/>
  <mergeCells count="2">
    <mergeCell ref="D12:G12"/>
    <mergeCell ref="A9:L9"/>
  </mergeCells>
  <conditionalFormatting sqref="J6:J7">
    <cfRule type="expression" priority="94" dxfId="0" stopIfTrue="1">
      <formula>#REF!&lt;&gt;""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Zeros="0" tabSelected="1" zoomScalePageLayoutView="0" workbookViewId="0" topLeftCell="A1">
      <selection activeCell="A8" sqref="A8:E11"/>
    </sheetView>
  </sheetViews>
  <sheetFormatPr defaultColWidth="9.00390625" defaultRowHeight="12.75"/>
  <cols>
    <col min="1" max="1" width="32.125" style="1" bestFit="1" customWidth="1"/>
    <col min="2" max="2" width="54.00390625" style="1" customWidth="1"/>
    <col min="3" max="3" width="19.125" style="1" customWidth="1"/>
    <col min="4" max="4" width="17.625" style="1" customWidth="1"/>
    <col min="5" max="5" width="14.625" style="1" customWidth="1"/>
    <col min="6" max="6" width="15.00390625" style="1" customWidth="1"/>
    <col min="7" max="16384" width="9.125" style="1" customWidth="1"/>
  </cols>
  <sheetData>
    <row r="1" spans="1:5" ht="15">
      <c r="A1" s="118"/>
      <c r="C1" s="133" t="s">
        <v>306</v>
      </c>
      <c r="D1" s="24"/>
      <c r="E1" s="24"/>
    </row>
    <row r="2" spans="1:5" ht="15">
      <c r="A2" s="119"/>
      <c r="C2" s="133" t="s">
        <v>305</v>
      </c>
      <c r="D2" s="24"/>
      <c r="E2" s="24"/>
    </row>
    <row r="3" spans="1:5" ht="15">
      <c r="A3" s="119"/>
      <c r="C3" s="134" t="s">
        <v>314</v>
      </c>
      <c r="D3" s="120"/>
      <c r="E3" s="24"/>
    </row>
    <row r="4" spans="1:5" ht="15">
      <c r="A4" s="119"/>
      <c r="C4" s="133" t="s">
        <v>96</v>
      </c>
      <c r="D4" s="24"/>
      <c r="E4" s="24"/>
    </row>
    <row r="5" spans="1:9" s="21" customFormat="1" ht="15.75">
      <c r="A5" s="121"/>
      <c r="C5" s="133" t="s">
        <v>185</v>
      </c>
      <c r="D5" s="24"/>
      <c r="E5" s="24"/>
      <c r="H5" s="3"/>
      <c r="I5" s="3"/>
    </row>
    <row r="6" spans="1:5" ht="18">
      <c r="A6" s="122"/>
      <c r="B6" s="151"/>
      <c r="C6" s="151"/>
      <c r="D6" s="120"/>
      <c r="E6" s="120"/>
    </row>
    <row r="7" spans="1:5" ht="12.75">
      <c r="A7" s="122"/>
      <c r="B7" s="120"/>
      <c r="C7" s="120"/>
      <c r="D7" s="120"/>
      <c r="E7" s="120"/>
    </row>
    <row r="8" spans="1:5" ht="15.75" customHeight="1">
      <c r="A8" s="152" t="s">
        <v>308</v>
      </c>
      <c r="B8" s="152"/>
      <c r="C8" s="152"/>
      <c r="D8" s="152"/>
      <c r="E8" s="152"/>
    </row>
    <row r="9" spans="1:5" ht="15.75" customHeight="1">
      <c r="A9" s="152"/>
      <c r="B9" s="152"/>
      <c r="C9" s="152"/>
      <c r="D9" s="152"/>
      <c r="E9" s="152"/>
    </row>
    <row r="10" spans="1:5" ht="36.75" customHeight="1">
      <c r="A10" s="152"/>
      <c r="B10" s="152"/>
      <c r="C10" s="152"/>
      <c r="D10" s="152"/>
      <c r="E10" s="152"/>
    </row>
    <row r="11" spans="1:5" ht="15.75" customHeight="1" hidden="1" thickBot="1">
      <c r="A11" s="152"/>
      <c r="B11" s="152"/>
      <c r="C11" s="152"/>
      <c r="D11" s="152"/>
      <c r="E11" s="152"/>
    </row>
    <row r="12" spans="1:5" ht="29.25" customHeight="1">
      <c r="A12" s="150" t="s">
        <v>42</v>
      </c>
      <c r="B12" s="150"/>
      <c r="C12" s="150"/>
      <c r="D12" s="123"/>
      <c r="E12" s="123"/>
    </row>
    <row r="13" spans="1:5" ht="48" customHeight="1">
      <c r="A13" s="125" t="s">
        <v>99</v>
      </c>
      <c r="B13" s="126" t="s">
        <v>97</v>
      </c>
      <c r="C13" s="127" t="s">
        <v>189</v>
      </c>
      <c r="D13" s="127" t="s">
        <v>307</v>
      </c>
      <c r="E13" s="128" t="s">
        <v>191</v>
      </c>
    </row>
    <row r="14" spans="1:5" ht="33" customHeight="1">
      <c r="A14" s="95" t="s">
        <v>18</v>
      </c>
      <c r="B14" s="124" t="s">
        <v>107</v>
      </c>
      <c r="C14" s="50">
        <f>C15</f>
        <v>1999.0499999999984</v>
      </c>
      <c r="D14" s="50">
        <f>D15</f>
        <v>1430.4780199999987</v>
      </c>
      <c r="E14" s="129">
        <f aca="true" t="shared" si="0" ref="E14:E24">IF(C14&gt;0,D14/C14*100,)</f>
        <v>71.55789099822415</v>
      </c>
    </row>
    <row r="15" spans="1:5" ht="25.5" customHeight="1">
      <c r="A15" s="95" t="s">
        <v>106</v>
      </c>
      <c r="B15" s="124" t="s">
        <v>102</v>
      </c>
      <c r="C15" s="50">
        <f>C16</f>
        <v>1999.0499999999984</v>
      </c>
      <c r="D15" s="50">
        <f>D16</f>
        <v>1430.4780199999987</v>
      </c>
      <c r="E15" s="129">
        <f t="shared" si="0"/>
        <v>71.55789099822415</v>
      </c>
    </row>
    <row r="16" spans="1:5" ht="30.75" customHeight="1">
      <c r="A16" s="95" t="s">
        <v>78</v>
      </c>
      <c r="B16" s="124" t="s">
        <v>103</v>
      </c>
      <c r="C16" s="50">
        <f>C17+C21</f>
        <v>1999.0499999999984</v>
      </c>
      <c r="D16" s="50">
        <f>D17+D21</f>
        <v>1430.4780199999987</v>
      </c>
      <c r="E16" s="129">
        <f t="shared" si="0"/>
        <v>71.55789099822415</v>
      </c>
    </row>
    <row r="17" spans="1:5" ht="14.25">
      <c r="A17" s="95" t="s">
        <v>22</v>
      </c>
      <c r="B17" s="124" t="s">
        <v>21</v>
      </c>
      <c r="C17" s="50">
        <f aca="true" t="shared" si="1" ref="C17:D19">C18</f>
        <v>-4479.75</v>
      </c>
      <c r="D17" s="50">
        <f t="shared" si="1"/>
        <v>-4045.0219800000004</v>
      </c>
      <c r="E17" s="129">
        <v>100</v>
      </c>
    </row>
    <row r="18" spans="1:5" ht="14.25">
      <c r="A18" s="95" t="s">
        <v>24</v>
      </c>
      <c r="B18" s="124" t="s">
        <v>23</v>
      </c>
      <c r="C18" s="50">
        <f t="shared" si="1"/>
        <v>-4479.75</v>
      </c>
      <c r="D18" s="50">
        <f t="shared" si="1"/>
        <v>-4045.0219800000004</v>
      </c>
      <c r="E18" s="129">
        <v>100</v>
      </c>
    </row>
    <row r="19" spans="1:5" ht="28.5">
      <c r="A19" s="95" t="s">
        <v>25</v>
      </c>
      <c r="B19" s="124" t="s">
        <v>104</v>
      </c>
      <c r="C19" s="50">
        <f t="shared" si="1"/>
        <v>-4479.75</v>
      </c>
      <c r="D19" s="50">
        <f t="shared" si="1"/>
        <v>-4045.0219800000004</v>
      </c>
      <c r="E19" s="129">
        <v>100</v>
      </c>
    </row>
    <row r="20" spans="1:5" ht="28.5">
      <c r="A20" s="95" t="s">
        <v>43</v>
      </c>
      <c r="B20" s="124" t="s">
        <v>100</v>
      </c>
      <c r="C20" s="50">
        <f>прил1!C13*(-1)</f>
        <v>-4479.75</v>
      </c>
      <c r="D20" s="50">
        <f>прил1!D13*(-1)</f>
        <v>-4045.0219800000004</v>
      </c>
      <c r="E20" s="129">
        <v>100</v>
      </c>
    </row>
    <row r="21" spans="1:5" ht="14.25">
      <c r="A21" s="95" t="s">
        <v>26</v>
      </c>
      <c r="B21" s="124" t="s">
        <v>19</v>
      </c>
      <c r="C21" s="50">
        <f aca="true" t="shared" si="2" ref="C21:D23">C22</f>
        <v>6478.799999999998</v>
      </c>
      <c r="D21" s="50">
        <f t="shared" si="2"/>
        <v>5475.499999999999</v>
      </c>
      <c r="E21" s="129">
        <f t="shared" si="0"/>
        <v>84.51410755078102</v>
      </c>
    </row>
    <row r="22" spans="1:5" ht="14.25">
      <c r="A22" s="95" t="s">
        <v>27</v>
      </c>
      <c r="B22" s="124" t="s">
        <v>20</v>
      </c>
      <c r="C22" s="50">
        <f t="shared" si="2"/>
        <v>6478.799999999998</v>
      </c>
      <c r="D22" s="50">
        <f t="shared" si="2"/>
        <v>5475.499999999999</v>
      </c>
      <c r="E22" s="129">
        <f t="shared" si="0"/>
        <v>84.51410755078102</v>
      </c>
    </row>
    <row r="23" spans="1:5" ht="28.5">
      <c r="A23" s="95" t="s">
        <v>28</v>
      </c>
      <c r="B23" s="124" t="s">
        <v>105</v>
      </c>
      <c r="C23" s="50">
        <f t="shared" si="2"/>
        <v>6478.799999999998</v>
      </c>
      <c r="D23" s="50">
        <f t="shared" si="2"/>
        <v>5475.499999999999</v>
      </c>
      <c r="E23" s="129">
        <f t="shared" si="0"/>
        <v>84.51410755078102</v>
      </c>
    </row>
    <row r="24" spans="1:5" ht="28.5">
      <c r="A24" s="97" t="s">
        <v>44</v>
      </c>
      <c r="B24" s="130" t="s">
        <v>101</v>
      </c>
      <c r="C24" s="131">
        <f>прил2!I10</f>
        <v>6478.799999999998</v>
      </c>
      <c r="D24" s="131">
        <f>прил2!J10</f>
        <v>5475.499999999999</v>
      </c>
      <c r="E24" s="132">
        <f t="shared" si="0"/>
        <v>84.51410755078102</v>
      </c>
    </row>
  </sheetData>
  <sheetProtection formatCells="0" formatColumns="0" formatRows="0" insertColumns="0" insertRows="0"/>
  <mergeCells count="3">
    <mergeCell ref="A12:C12"/>
    <mergeCell ref="B6:C6"/>
    <mergeCell ref="A8:E11"/>
  </mergeCells>
  <conditionalFormatting sqref="A6:A7">
    <cfRule type="expression" priority="1" dxfId="0" stopIfTrue="1">
      <formula>$D6&lt;&gt;""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2018-06-15T12:48:57Z</cp:lastPrinted>
  <dcterms:created xsi:type="dcterms:W3CDTF">1999-01-01T02:03:44Z</dcterms:created>
  <dcterms:modified xsi:type="dcterms:W3CDTF">2019-04-08T05:31:40Z</dcterms:modified>
  <cp:category/>
  <cp:version/>
  <cp:contentType/>
  <cp:contentStatus/>
</cp:coreProperties>
</file>