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930" windowWidth="19200" windowHeight="12900" tabRatio="811" activeTab="0"/>
  </bookViews>
  <sheets>
    <sheet name="Сд-1" sheetId="1" r:id="rId1"/>
    <sheet name="Ср-1" sheetId="2" r:id="rId2"/>
    <sheet name="0104" sheetId="3" r:id="rId3"/>
  </sheets>
  <externalReferences>
    <externalReference r:id="rId6"/>
  </externalReferences>
  <definedNames>
    <definedName name="_xlnm.Print_Titles" localSheetId="2">'0104'!$B:$B</definedName>
    <definedName name="_xlnm.Print_Titles" localSheetId="0">'Сд-1'!$B:$B</definedName>
  </definedNames>
  <calcPr fullCalcOnLoad="1"/>
</workbook>
</file>

<file path=xl/sharedStrings.xml><?xml version="1.0" encoding="utf-8"?>
<sst xmlns="http://schemas.openxmlformats.org/spreadsheetml/2006/main" count="416" uniqueCount="329">
  <si>
    <t>Налог на доходы физических лиц</t>
  </si>
  <si>
    <t>Арендная плата за землю</t>
  </si>
  <si>
    <t>Аренда имущества</t>
  </si>
  <si>
    <t>Финансовая помощь</t>
  </si>
  <si>
    <t>Итого доходов</t>
  </si>
  <si>
    <t>ВСЕГО РАСХОДОВ</t>
  </si>
  <si>
    <t>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</si>
  <si>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Сельскохозяйственное производство</t>
  </si>
  <si>
    <t>05 - Жилищно-коммунальное хозяйство</t>
  </si>
  <si>
    <t>Вознаграждение за класное руководство</t>
  </si>
  <si>
    <t>08 - Культура, кинематография и средства массовой информации</t>
  </si>
  <si>
    <t>Дотация от показателей</t>
  </si>
  <si>
    <t>Дотация от реализации алкогольной продукции</t>
  </si>
  <si>
    <t>Дотация от реализации сельхозсырья</t>
  </si>
  <si>
    <t>в том числе</t>
  </si>
  <si>
    <t>Дефицит профицит</t>
  </si>
  <si>
    <t>Единый сельхоз налог</t>
  </si>
  <si>
    <t>Задолженность по отмененным налогам, сборам и иным обязательным платежам</t>
  </si>
  <si>
    <t>2009год</t>
  </si>
  <si>
    <t>на содержание в ДДУ детей инвалидов</t>
  </si>
  <si>
    <t>на на дошкольное образование</t>
  </si>
  <si>
    <t>на общее образование</t>
  </si>
  <si>
    <t>на на выплаты за классное руководство</t>
  </si>
  <si>
    <t>Дотация от показателей    2009</t>
  </si>
  <si>
    <t>Дотация от реализации алкогольной продукции   2009</t>
  </si>
  <si>
    <t>Дотация от реализации сельхозсырья  2009</t>
  </si>
  <si>
    <t>01-Общегосударственные вопросы (содержание органов государственной власти)</t>
  </si>
  <si>
    <t>02-Национальная оборона (воинский учет)</t>
  </si>
  <si>
    <t>03-Национальная безопасность (содержание филиала ГОССМЭП МВД по РМ)</t>
  </si>
  <si>
    <t>04- Национальная экономика (сельскохозяйственное производство)</t>
  </si>
  <si>
    <t>06-Оформление в собственность бесхозяйственных гидротехнических сооружений</t>
  </si>
  <si>
    <t>в  том числе</t>
  </si>
  <si>
    <t>10 - социальная политика( на доплаты к пенсии муниципальным служащим)</t>
  </si>
  <si>
    <t>прочие расходы</t>
  </si>
  <si>
    <t>11 - межбюджетные трансферты</t>
  </si>
  <si>
    <t>расходы за счет дотации  2009</t>
  </si>
  <si>
    <t>в том числе: искусственное осеменение скота</t>
  </si>
  <si>
    <t>правила землепользования и застройки</t>
  </si>
  <si>
    <t>Капитальный ремонт жилищного фонда</t>
  </si>
  <si>
    <t>Коммунальное хозяйство</t>
  </si>
  <si>
    <t>Благоустройство территорий</t>
  </si>
  <si>
    <t>ремонт многоквартирных домов</t>
  </si>
  <si>
    <t>из местного бюджета</t>
  </si>
  <si>
    <t>ремонт автомобильных дорог</t>
  </si>
  <si>
    <t>КПМО</t>
  </si>
  <si>
    <t>ИТОГО БЕЗВОЗМЕЗДНЫХ</t>
  </si>
  <si>
    <t>Код</t>
  </si>
  <si>
    <t>Муниципальное образование</t>
  </si>
  <si>
    <t>Налоговые и неналоговые доходы</t>
  </si>
  <si>
    <t>Дотация из ФФПП</t>
  </si>
  <si>
    <t>Всего расходов</t>
  </si>
  <si>
    <t>Прочие расходы</t>
  </si>
  <si>
    <t>Субвенции</t>
  </si>
  <si>
    <t>21</t>
  </si>
  <si>
    <t xml:space="preserve"> </t>
  </si>
  <si>
    <t>Итого по поселениям</t>
  </si>
  <si>
    <t>Муниципальный район</t>
  </si>
  <si>
    <t>Консолидированный бюджет</t>
  </si>
  <si>
    <t>Покровское сельское поселение</t>
  </si>
  <si>
    <t>Ковылкинский муниципальный район</t>
  </si>
  <si>
    <t>2102</t>
  </si>
  <si>
    <t>Большеазясьскоесельское поселение</t>
  </si>
  <si>
    <t>2107</t>
  </si>
  <si>
    <t>Изосимовское сельское поселение</t>
  </si>
  <si>
    <t>2108</t>
  </si>
  <si>
    <t>Казенномайданское сельское поселение</t>
  </si>
  <si>
    <t>2109</t>
  </si>
  <si>
    <t>Клиновское сельское поселение</t>
  </si>
  <si>
    <t>2110</t>
  </si>
  <si>
    <t>Кочелаевское сельское поселение</t>
  </si>
  <si>
    <t>2111</t>
  </si>
  <si>
    <t>Краснопресненское сельское поселение</t>
  </si>
  <si>
    <t>2112</t>
  </si>
  <si>
    <t>Красношадымское сельское поселение</t>
  </si>
  <si>
    <t>2113</t>
  </si>
  <si>
    <t>Курнинское сельское поселение</t>
  </si>
  <si>
    <t>2114</t>
  </si>
  <si>
    <t>Мамолаевское сельское поселение</t>
  </si>
  <si>
    <t>2116</t>
  </si>
  <si>
    <t>Мордовско-вечкенинское сельское поселение</t>
  </si>
  <si>
    <t>2117</t>
  </si>
  <si>
    <t>Мордовско-Коломасовское сельское поселение</t>
  </si>
  <si>
    <t>2118</t>
  </si>
  <si>
    <t>Новомамонгинское сельское поселение</t>
  </si>
  <si>
    <t>2121</t>
  </si>
  <si>
    <t>Парапинское сельское поселение</t>
  </si>
  <si>
    <t>2122</t>
  </si>
  <si>
    <t>2124</t>
  </si>
  <si>
    <t>Примокшанское сельское поселение</t>
  </si>
  <si>
    <t>2125</t>
  </si>
  <si>
    <t>Русско-Лашменское сельское поселение</t>
  </si>
  <si>
    <t>2126</t>
  </si>
  <si>
    <t>Рыбкинское сельское поселение</t>
  </si>
  <si>
    <t>2127</t>
  </si>
  <si>
    <t>2128</t>
  </si>
  <si>
    <t>2131</t>
  </si>
  <si>
    <t>Токмовское сельское поселение</t>
  </si>
  <si>
    <t>2132</t>
  </si>
  <si>
    <t>Троицкое сельское поселение</t>
  </si>
  <si>
    <t>2134</t>
  </si>
  <si>
    <t>Чекашево-Полянское сельское поселение</t>
  </si>
  <si>
    <t>2136</t>
  </si>
  <si>
    <t>Шингаринское сельское поселение</t>
  </si>
  <si>
    <t>2138</t>
  </si>
  <si>
    <t>городское поселение Ковылкино</t>
  </si>
  <si>
    <t>в том числе:</t>
  </si>
  <si>
    <t>на воинский учет граждан</t>
  </si>
  <si>
    <t>на госстандарт образования</t>
  </si>
  <si>
    <t>Итого</t>
  </si>
  <si>
    <t>Код бюджета</t>
  </si>
  <si>
    <t>ВСЕГО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</si>
  <si>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</si>
  <si>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</si>
  <si>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</si>
  <si>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</si>
  <si>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Командировочные (суточные)</t>
  </si>
  <si>
    <t>Методлитература</t>
  </si>
  <si>
    <t>Депутатские</t>
  </si>
  <si>
    <t>Денежная компенсация за вещевое имущество и денежная компенсация взамен продовольственного пайка</t>
  </si>
  <si>
    <t>Остальные прочие выплаты</t>
  </si>
  <si>
    <t>Начисления на оплату труда</t>
  </si>
  <si>
    <t>Оплата работ, услуг</t>
  </si>
  <si>
    <t>Услуги связи</t>
  </si>
  <si>
    <t>Оплата услуг телефонной связи (включая установку телефона)</t>
  </si>
  <si>
    <t>Интернет</t>
  </si>
  <si>
    <t>Пересылка почтовых отправлений</t>
  </si>
  <si>
    <t>Спецсвязь</t>
  </si>
  <si>
    <t>Транспортные услуги</t>
  </si>
  <si>
    <t>Командировочные (транспортные расходы)</t>
  </si>
  <si>
    <t>Прочие 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</si>
  <si>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</si>
  <si>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</si>
  <si>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</si>
  <si>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</si>
  <si>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</t>
  </si>
  <si>
    <t>Оплата канализации</t>
  </si>
  <si>
    <t>Прочие коммунальные услуги</t>
  </si>
  <si>
    <t>Арендная плата за пользование имуществом</t>
  </si>
  <si>
    <t>Аренда помещений, сооружений</t>
  </si>
  <si>
    <t>Аренда земли</t>
  </si>
  <si>
    <t>Аренда транспортных средств</t>
  </si>
  <si>
    <t>Аредна прочего имущества</t>
  </si>
  <si>
    <t>Работы, услуги по содержанию имущества</t>
  </si>
  <si>
    <t>Содержание помещений</t>
  </si>
  <si>
    <t>Текущий ремонт оборудования и инвентаря</t>
  </si>
  <si>
    <t>Текущий ремонт зданий, сооружений и помещений</t>
  </si>
  <si>
    <t>Текущий ремонт транспортных средств</t>
  </si>
  <si>
    <t>Капитальный ремонт зданий и сооружений</t>
  </si>
  <si>
    <t>Стирка и химчистка белья и постельных принадлежностей</t>
  </si>
  <si>
    <t>Прочие услуги по содержанию имущества</t>
  </si>
  <si>
    <t>Прочие работы, услуги</t>
  </si>
  <si>
    <t>Страхование (включая ОСАГО)</t>
  </si>
  <si>
    <t>Командировочные (найм жилых помещений)</t>
  </si>
  <si>
    <t>Изготовление бланков</t>
  </si>
  <si>
    <t>Подписка на периодику</t>
  </si>
  <si>
    <t>Питание через предприятия общепита</t>
  </si>
  <si>
    <t>Стоянка служебного автотранспорта</t>
  </si>
  <si>
    <t>Повышение квалификации</t>
  </si>
  <si>
    <t>Оплата труда по договорам</t>
  </si>
  <si>
    <t>Обязательное государственное страхование сотрудников</t>
  </si>
  <si>
    <t>Возмещение затрат учреждениям здравоохранения на оказание медицинской помощи сотрудникам органов внутренних дел и противопожарной службы финансируемых из республиканского бюджета</t>
  </si>
  <si>
    <t>Прочие мероприятия в рамках текущей деятельности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</si>
  <si>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</si>
  <si>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</si>
  <si>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</si>
  <si>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На личные расходы детям – сиротам и детям, оставшимся без попечения родителей, являющихся воспитанниками (обучающимися) детских домов, детских домов школ и школ-интернатов.</t>
  </si>
  <si>
    <t>На приобретение учебной литературы и письменных принадлежностей детям-сиротам до окончания обучения в учреждениях начального и среднего профессионального образования</t>
  </si>
  <si>
    <t>Денежная компенсация взамен комплекта одежды и обуви, мягкого инвентаря и оборудования выпускникам детям-сиротам</t>
  </si>
  <si>
    <t xml:space="preserve">Единовременное денежное пособие детям-сиротам, выпускникам государственных учреждений начального и среднего профессионального образования </t>
  </si>
  <si>
    <t>Единовременное денежное пособие детям-сиротам, выпускникам государственных общеобразовательных учреждений РМ</t>
  </si>
  <si>
    <t>Компенсация донорам</t>
  </si>
  <si>
    <t xml:space="preserve">Санкурлечение 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</si>
  <si>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</si>
  <si>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</si>
  <si>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</si>
  <si>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</si>
  <si>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налоги и сборы</t>
  </si>
  <si>
    <t>Стипендии</t>
  </si>
  <si>
    <t>Приобретение научной литературы аспирантам</t>
  </si>
  <si>
    <t>Представительские расходы</t>
  </si>
  <si>
    <t>Проведение ЕГЭ</t>
  </si>
  <si>
    <t>Приобретение бланковой документации</t>
  </si>
  <si>
    <t>Остальные прочие расходы</t>
  </si>
  <si>
    <t>Поступление нефинансовых активов</t>
  </si>
  <si>
    <t>Увеличение стоимости основных средств</t>
  </si>
  <si>
    <t>Приобретение оборудования</t>
  </si>
  <si>
    <t>Обновление библиотечного фонда системы Минкультуры в библиот-х</t>
  </si>
  <si>
    <t>Подписка на периодику для библ.системы Минкультуры</t>
  </si>
  <si>
    <t>Подписка на периодику для библ-к (за исключ. библ. системы Минкультуры)</t>
  </si>
  <si>
    <t>Создание нового и прокат текущего репертуара для театров</t>
  </si>
  <si>
    <t>Учебники и учебные пособия в школьных библиотеках</t>
  </si>
  <si>
    <t>Учебно-наглядные пособия</t>
  </si>
  <si>
    <t>Прочие основные средства</t>
  </si>
  <si>
    <t>Увеличение стоимости нематериальных активов</t>
  </si>
  <si>
    <t>Увеличение стоимости материальных запасов</t>
  </si>
  <si>
    <t>Медикаменты</t>
  </si>
  <si>
    <t>Продукты питания</t>
  </si>
  <si>
    <t>Приобретение мягкого инвентаря и обмундирования</t>
  </si>
  <si>
    <t>ГСМ</t>
  </si>
  <si>
    <t>Оплата потребления котельно-печного топлива</t>
  </si>
  <si>
    <t>Книги, кроме обновления библиотечного фонда</t>
  </si>
  <si>
    <t>Учебн. принадлежности воспитанникам интернатных учрежд.</t>
  </si>
  <si>
    <t>Средства личной гигиены воспитанникам интернатных учрежд.</t>
  </si>
  <si>
    <t>Моющие средства для стирки белья</t>
  </si>
  <si>
    <t>Расходы на ремонт автотранспорта осуществляемого собственными силами</t>
  </si>
  <si>
    <t>Приобретение дезинфекционных средств учреждениями здравоохранения</t>
  </si>
  <si>
    <t>Прочие материальные запасы</t>
  </si>
  <si>
    <t>200</t>
  </si>
  <si>
    <t>210</t>
  </si>
  <si>
    <t>211</t>
  </si>
  <si>
    <t>212</t>
  </si>
  <si>
    <t>213</t>
  </si>
  <si>
    <t>220</t>
  </si>
  <si>
    <t>221</t>
  </si>
  <si>
    <t>2211</t>
  </si>
  <si>
    <t>2212</t>
  </si>
  <si>
    <t>2213</t>
  </si>
  <si>
    <t>2214</t>
  </si>
  <si>
    <t>222</t>
  </si>
  <si>
    <t>2221</t>
  </si>
  <si>
    <t>2229</t>
  </si>
  <si>
    <t>223</t>
  </si>
  <si>
    <t>2231</t>
  </si>
  <si>
    <t>2232</t>
  </si>
  <si>
    <t>2233</t>
  </si>
  <si>
    <t>2234</t>
  </si>
  <si>
    <t>2235</t>
  </si>
  <si>
    <t>2239</t>
  </si>
  <si>
    <t>224</t>
  </si>
  <si>
    <t>2241</t>
  </si>
  <si>
    <t>2242</t>
  </si>
  <si>
    <t>2243</t>
  </si>
  <si>
    <t>2249</t>
  </si>
  <si>
    <t>225</t>
  </si>
  <si>
    <t>2251</t>
  </si>
  <si>
    <t>22521</t>
  </si>
  <si>
    <t>22522</t>
  </si>
  <si>
    <t>22523</t>
  </si>
  <si>
    <t>2253</t>
  </si>
  <si>
    <t>2254</t>
  </si>
  <si>
    <t>2259</t>
  </si>
  <si>
    <t>226</t>
  </si>
  <si>
    <t>22601</t>
  </si>
  <si>
    <t>22602</t>
  </si>
  <si>
    <t>22603</t>
  </si>
  <si>
    <t>22604</t>
  </si>
  <si>
    <t>22605</t>
  </si>
  <si>
    <t>22606</t>
  </si>
  <si>
    <t>22607</t>
  </si>
  <si>
    <t>22608</t>
  </si>
  <si>
    <t>22609</t>
  </si>
  <si>
    <t>22610</t>
  </si>
  <si>
    <t>22611</t>
  </si>
  <si>
    <t>22612</t>
  </si>
  <si>
    <t>262</t>
  </si>
  <si>
    <t>2621</t>
  </si>
  <si>
    <t>2622</t>
  </si>
  <si>
    <t>2623</t>
  </si>
  <si>
    <t>2624</t>
  </si>
  <si>
    <t>2625</t>
  </si>
  <si>
    <t>2626</t>
  </si>
  <si>
    <t>2627</t>
  </si>
  <si>
    <t>290</t>
  </si>
  <si>
    <t>29001</t>
  </si>
  <si>
    <t>29002</t>
  </si>
  <si>
    <t>29003</t>
  </si>
  <si>
    <t>29004</t>
  </si>
  <si>
    <t>29005</t>
  </si>
  <si>
    <t>29006</t>
  </si>
  <si>
    <t>29007</t>
  </si>
  <si>
    <t>29008</t>
  </si>
  <si>
    <t>29009</t>
  </si>
  <si>
    <t>29010</t>
  </si>
  <si>
    <t>300</t>
  </si>
  <si>
    <t>310</t>
  </si>
  <si>
    <t>3101</t>
  </si>
  <si>
    <t>3102</t>
  </si>
  <si>
    <t>3103</t>
  </si>
  <si>
    <t>3104</t>
  </si>
  <si>
    <t>3105</t>
  </si>
  <si>
    <t>3106</t>
  </si>
  <si>
    <t>3107</t>
  </si>
  <si>
    <t>3109</t>
  </si>
  <si>
    <t>320</t>
  </si>
  <si>
    <t>340</t>
  </si>
  <si>
    <t>3401</t>
  </si>
  <si>
    <t>3402</t>
  </si>
  <si>
    <t>3403</t>
  </si>
  <si>
    <t>3404</t>
  </si>
  <si>
    <t>3405</t>
  </si>
  <si>
    <t>34061</t>
  </si>
  <si>
    <t>34065</t>
  </si>
  <si>
    <t>3407</t>
  </si>
  <si>
    <t>3408</t>
  </si>
  <si>
    <t>3409</t>
  </si>
  <si>
    <t>3410</t>
  </si>
  <si>
    <t>3411</t>
  </si>
  <si>
    <t>г.Ковылкино</t>
  </si>
  <si>
    <t>Обслуживание пожарной сигнализации</t>
  </si>
  <si>
    <t>Оплата вневедомственной охраны</t>
  </si>
  <si>
    <t>Установка охранной пожарной сигнализации, локально-вычислительной сети, системы видеонаблюдения</t>
  </si>
  <si>
    <t>2255</t>
  </si>
  <si>
    <t>22613</t>
  </si>
  <si>
    <t>Большеазясьскоес/п</t>
  </si>
  <si>
    <t>Изосимовское с/п</t>
  </si>
  <si>
    <t>Казенномайданское с/п</t>
  </si>
  <si>
    <t>Клиновское с/п</t>
  </si>
  <si>
    <t>Кочелаевское с/п</t>
  </si>
  <si>
    <t>Краснопресненское с/п</t>
  </si>
  <si>
    <t>Красношадымское с/п</t>
  </si>
  <si>
    <t>Курнинское с/п</t>
  </si>
  <si>
    <t>Мамолаевское с/п</t>
  </si>
  <si>
    <t>Мордовско-вечкенинское с/п</t>
  </si>
  <si>
    <t>Мордовско-Коломасовское с/п</t>
  </si>
  <si>
    <t>Новомамонгинское с/п</t>
  </si>
  <si>
    <t>Парапинское с/п</t>
  </si>
  <si>
    <t>Покровское с/п</t>
  </si>
  <si>
    <t>Примокшанское с/п</t>
  </si>
  <si>
    <t>Русско-Лашменское с/п</t>
  </si>
  <si>
    <t>Рыбкинское с/п</t>
  </si>
  <si>
    <t>Токмовское с/п</t>
  </si>
  <si>
    <t>Троицкое с/п</t>
  </si>
  <si>
    <t>Чекашево-Полянское с/п</t>
  </si>
  <si>
    <t>Шингаринское с/п</t>
  </si>
  <si>
    <t>Пенсионное обеспечение</t>
  </si>
  <si>
    <t>Компенсация расходов на содержание мест общего пользования в многоквартирных домах</t>
  </si>
  <si>
    <t>01-протоколы</t>
  </si>
  <si>
    <t>Дорожное хозяйство (дорожные фонды)</t>
  </si>
  <si>
    <t xml:space="preserve"> ГСМ местные бюджеты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</si>
</sst>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0.0%"/>
    <numFmt numFmtId="169" formatCode="_-* #,##0_р_._-;\-* #,##0_р_._-;_-* &quot;-&quot;??_р_._-;_-@_-"/>
    <numFmt numFmtId="170" formatCode="_(* #,##0.000_);_(* \(#,##0.000\);_(* &quot;-&quot;??_);_(@_)"/>
    <numFmt numFmtId="171" formatCode="_(* #,##0.0_);_(* \(#,##0.0\);_(* &quot;-&quot;??_);_(@_)"/>
    <numFmt numFmtId="172" formatCode="#,##0.0"/>
    <numFmt numFmtId="173" formatCode="#,##0.0_ ;[Red]\-#,##0.0\ "/>
    <numFmt numFmtId="174" formatCode="_-* #,##0.00000_р_._-;\-* #,##0.00000_р_._-;_-* &quot;-&quot;??_р_._-;_-@_-"/>
    <numFmt numFmtId="175" formatCode="#,##0.000"/>
    <numFmt numFmtId="176" formatCode="#,##0.0000"/>
    <numFmt numFmtId="177" formatCode="0.0"/>
    <numFmt numFmtId="178" formatCode="_-* #,##0.000_р_._-;\-* #,##0.000_р_._-;_-* &quot;-&quot;???_р_._-;_-@_-"/>
    <numFmt numFmtId="179" formatCode="#,##0.00_ ;[Red]\-#,##0.00\ 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0_р_._-;\-* #,##0.00000_р_._-;_-* &quot;-&quot;?????_р_._-;_-@_-"/>
    <numFmt numFmtId="183" formatCode="[$-FC19]d\ mmmm\ yyyy\ &quot;г.&quot;"/>
    <numFmt numFmtId="184" formatCode="#,##0.00000"/>
    <numFmt numFmtId="185" formatCode="#,##0.000000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00000_р_._-;\-* #,##0.00000000_р_._-;_-* &quot;-&quot;??_р_._-;_-@_-"/>
    <numFmt numFmtId="193" formatCode="_-* #,##0.000000000_р_._-;\-* #,##0.000000000_р_._-;_-* &quot;-&quot;??_р_._-;_-@_-"/>
    <numFmt numFmtId="194" formatCode="_-* #,##0.0000000000_р_._-;\-* #,##0.0000000000_р_._-;_-* &quot;-&quot;??_р_._-;_-@_-"/>
    <numFmt numFmtId="195" formatCode="_-* #,##0.00000000000_р_._-;\-* #,##0.00000000000_р_._-;_-* &quot;-&quot;??_р_._-;_-@_-"/>
    <numFmt numFmtId="196" formatCode="_-* #,##0.000000000000_р_._-;\-* #,##0.000000000000_р_._-;_-* &quot;-&quot;??_р_._-;_-@_-"/>
    <numFmt numFmtId="197" formatCode="_-* #,##0.0_р_._-;\-* #,##0.0_р_._-;_-* \-?_р_._-;_-@_-"/>
    <numFmt numFmtId="198" formatCode="_-* #,##0.0_р_._-;\-* #,##0.0_р_._-;_-* \-??_р_._-;_-@_-"/>
    <numFmt numFmtId="199" formatCode="_-* #,##0.0000000000000_р_._-;\-* #,##0.0000000000000_р_._-;_-* &quot;-&quot;??_р_._-;_-@_-"/>
    <numFmt numFmtId="200" formatCode="_-* #,##0.00000000000000_р_._-;\-* #,##0.00000000000000_р_._-;_-* &quot;-&quot;??_р_._-;_-@_-"/>
    <numFmt numFmtId="201" formatCode="_-* #,##0.000000000000000_р_._-;\-* #,##0.000000000000000_р_._-;_-* &quot;-&quot;??_р_._-;_-@_-"/>
    <numFmt numFmtId="202" formatCode="_-* #,##0.0000000000000000_р_._-;\-* #,##0.0000000000000000_р_._-;_-* &quot;-&quot;??_р_._-;_-@_-"/>
    <numFmt numFmtId="203" formatCode="_-* #,##0.00000000000000000_р_._-;\-* #,##0.00000000000000000_р_._-;_-* &quot;-&quot;??_р_._-;_-@_-"/>
    <numFmt numFmtId="204" formatCode="_-* #,##0.00000000000000000_р_._-;\-* #,##0.00000000000000000_р_._-;_-* &quot;-&quot;?????????????????_р_._-;_-@_-"/>
    <numFmt numFmtId="205" formatCode="_-* #,##0.0000_р_._-;\-* #,##0.0000_р_._-;_-* &quot;-&quot;????_р_._-;_-@_-"/>
    <numFmt numFmtId="206" formatCode="_-* #,##0.0000_р_._-;\-* #,##0.0000_р_._-;_-* &quot;-&quot;???_р_._-;_-@_-"/>
    <numFmt numFmtId="207" formatCode="_-* #,##0.00000_р_._-;\-* #,##0.00000_р_._-;_-* &quot;-&quot;???_р_._-;_-@_-"/>
    <numFmt numFmtId="208" formatCode="0.000000"/>
    <numFmt numFmtId="209" formatCode="0.00000"/>
    <numFmt numFmtId="210" formatCode="0.0000"/>
    <numFmt numFmtId="211" formatCode="0.000"/>
    <numFmt numFmtId="212" formatCode="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5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58"/>
      <name val="Arial Cyr"/>
      <family val="0"/>
    </font>
    <font>
      <sz val="9"/>
      <color indexed="12"/>
      <name val="Arial"/>
      <family val="2"/>
    </font>
    <font>
      <b/>
      <sz val="10"/>
      <color indexed="58"/>
      <name val="Arial Cyr"/>
      <family val="0"/>
    </font>
    <font>
      <b/>
      <sz val="9"/>
      <color indexed="58"/>
      <name val="Arial"/>
      <family val="2"/>
    </font>
    <font>
      <sz val="10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9" fillId="3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2" xfId="0" applyNumberFormat="1" applyFont="1" applyFill="1" applyBorder="1" applyAlignment="1">
      <alignment/>
    </xf>
    <xf numFmtId="0" fontId="14" fillId="0" borderId="3" xfId="0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15" fillId="0" borderId="5" xfId="0" applyNumberFormat="1" applyFont="1" applyFill="1" applyBorder="1" applyAlignment="1">
      <alignment/>
    </xf>
    <xf numFmtId="0" fontId="16" fillId="0" borderId="6" xfId="18" applyFont="1" applyFill="1" applyBorder="1" applyAlignment="1">
      <alignment horizontal="left" vertical="center" wrapText="1"/>
      <protection/>
    </xf>
    <xf numFmtId="172" fontId="6" fillId="0" borderId="6" xfId="21" applyNumberFormat="1" applyFont="1" applyFill="1" applyBorder="1" applyAlignment="1">
      <alignment horizontal="center" vertical="center" wrapText="1"/>
    </xf>
    <xf numFmtId="172" fontId="7" fillId="4" borderId="6" xfId="21" applyNumberFormat="1" applyFont="1" applyFill="1" applyBorder="1" applyAlignment="1">
      <alignment horizontal="center" vertical="center" wrapText="1"/>
    </xf>
    <xf numFmtId="172" fontId="6" fillId="0" borderId="7" xfId="2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7" fillId="3" borderId="6" xfId="21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/>
    </xf>
    <xf numFmtId="172" fontId="7" fillId="5" borderId="6" xfId="2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vertical="top" wrapText="1"/>
    </xf>
    <xf numFmtId="49" fontId="7" fillId="0" borderId="8" xfId="0" applyNumberFormat="1" applyFont="1" applyFill="1" applyBorder="1" applyAlignment="1">
      <alignment horizontal="center" vertical="center" wrapText="1"/>
    </xf>
    <xf numFmtId="172" fontId="6" fillId="0" borderId="9" xfId="21" applyNumberFormat="1" applyFont="1" applyFill="1" applyBorder="1" applyAlignment="1">
      <alignment horizontal="center" vertical="center" wrapText="1"/>
    </xf>
    <xf numFmtId="164" fontId="21" fillId="0" borderId="10" xfId="21" applyNumberFormat="1" applyFont="1" applyFill="1" applyBorder="1" applyAlignment="1">
      <alignment horizontal="center" vertical="top" wrapText="1"/>
    </xf>
    <xf numFmtId="164" fontId="21" fillId="0" borderId="6" xfId="21" applyNumberFormat="1" applyFont="1" applyFill="1" applyBorder="1" applyAlignment="1">
      <alignment horizontal="center" vertical="top" wrapText="1"/>
    </xf>
    <xf numFmtId="164" fontId="18" fillId="4" borderId="6" xfId="21" applyNumberFormat="1" applyFont="1" applyFill="1" applyBorder="1" applyAlignment="1">
      <alignment horizontal="center" vertical="top" wrapText="1"/>
    </xf>
    <xf numFmtId="164" fontId="18" fillId="2" borderId="6" xfId="21" applyNumberFormat="1" applyFont="1" applyFill="1" applyBorder="1" applyAlignment="1">
      <alignment horizontal="center" vertical="top" wrapText="1"/>
    </xf>
    <xf numFmtId="164" fontId="18" fillId="0" borderId="6" xfId="21" applyNumberFormat="1" applyFont="1" applyFill="1" applyBorder="1" applyAlignment="1">
      <alignment horizontal="center" vertical="top" wrapText="1"/>
    </xf>
    <xf numFmtId="164" fontId="21" fillId="0" borderId="0" xfId="21" applyNumberFormat="1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center" wrapText="1"/>
    </xf>
    <xf numFmtId="164" fontId="9" fillId="5" borderId="6" xfId="21" applyNumberFormat="1" applyFont="1" applyFill="1" applyBorder="1" applyAlignment="1">
      <alignment vertical="center" wrapText="1"/>
    </xf>
    <xf numFmtId="164" fontId="9" fillId="2" borderId="6" xfId="21" applyNumberFormat="1" applyFont="1" applyFill="1" applyBorder="1" applyAlignment="1">
      <alignment vertical="center" wrapText="1"/>
    </xf>
    <xf numFmtId="164" fontId="0" fillId="0" borderId="6" xfId="21" applyNumberFormat="1" applyFill="1" applyBorder="1" applyAlignment="1">
      <alignment vertical="center" wrapText="1"/>
    </xf>
    <xf numFmtId="164" fontId="19" fillId="0" borderId="6" xfId="21" applyNumberFormat="1" applyFont="1" applyFill="1" applyBorder="1" applyAlignment="1">
      <alignment vertical="center" wrapText="1"/>
    </xf>
    <xf numFmtId="164" fontId="9" fillId="4" borderId="6" xfId="21" applyNumberFormat="1" applyFont="1" applyFill="1" applyBorder="1" applyAlignment="1">
      <alignment vertical="center" wrapText="1"/>
    </xf>
    <xf numFmtId="164" fontId="7" fillId="4" borderId="6" xfId="21" applyNumberFormat="1" applyFont="1" applyFill="1" applyBorder="1" applyAlignment="1">
      <alignment horizontal="center" vertical="center" wrapText="1"/>
    </xf>
    <xf numFmtId="164" fontId="6" fillId="6" borderId="6" xfId="21" applyNumberFormat="1" applyFont="1" applyFill="1" applyBorder="1" applyAlignment="1">
      <alignment vertical="center" wrapText="1"/>
    </xf>
    <xf numFmtId="164" fontId="0" fillId="0" borderId="0" xfId="21" applyNumberFormat="1" applyFill="1" applyAlignment="1">
      <alignment vertical="center" wrapText="1"/>
    </xf>
    <xf numFmtId="164" fontId="13" fillId="0" borderId="6" xfId="21" applyNumberFormat="1" applyFont="1" applyFill="1" applyBorder="1" applyAlignment="1">
      <alignment/>
    </xf>
    <xf numFmtId="0" fontId="5" fillId="0" borderId="6" xfId="0" applyFont="1" applyFill="1" applyBorder="1" applyAlignment="1">
      <alignment vertical="center" wrapText="1"/>
    </xf>
    <xf numFmtId="164" fontId="0" fillId="0" borderId="6" xfId="21" applyNumberFormat="1" applyFont="1" applyFill="1" applyBorder="1" applyAlignment="1">
      <alignment vertical="center" wrapText="1"/>
    </xf>
    <xf numFmtId="164" fontId="0" fillId="2" borderId="6" xfId="21" applyNumberFormat="1" applyFont="1" applyFill="1" applyBorder="1" applyAlignment="1">
      <alignment vertical="center" wrapText="1"/>
    </xf>
    <xf numFmtId="164" fontId="15" fillId="0" borderId="6" xfId="21" applyNumberFormat="1" applyFont="1" applyFill="1" applyBorder="1" applyAlignment="1">
      <alignment/>
    </xf>
    <xf numFmtId="164" fontId="0" fillId="6" borderId="6" xfId="21" applyNumberFormat="1" applyFill="1" applyBorder="1" applyAlignment="1">
      <alignment vertical="center" wrapText="1"/>
    </xf>
    <xf numFmtId="0" fontId="23" fillId="0" borderId="6" xfId="18" applyFont="1" applyFill="1" applyBorder="1" applyAlignment="1">
      <alignment horizontal="left" vertical="center" wrapText="1"/>
      <protection/>
    </xf>
    <xf numFmtId="43" fontId="19" fillId="0" borderId="6" xfId="21" applyNumberFormat="1" applyFont="1" applyFill="1" applyBorder="1" applyAlignment="1">
      <alignment vertical="center" wrapText="1"/>
    </xf>
    <xf numFmtId="43" fontId="9" fillId="4" borderId="6" xfId="21" applyNumberFormat="1" applyFont="1" applyFill="1" applyBorder="1" applyAlignment="1">
      <alignment vertical="center" wrapText="1"/>
    </xf>
    <xf numFmtId="166" fontId="9" fillId="4" borderId="6" xfId="21" applyNumberFormat="1" applyFont="1" applyFill="1" applyBorder="1" applyAlignment="1">
      <alignment vertical="center" wrapText="1"/>
    </xf>
    <xf numFmtId="164" fontId="13" fillId="4" borderId="6" xfId="21" applyNumberFormat="1" applyFont="1" applyFill="1" applyBorder="1" applyAlignment="1">
      <alignment vertical="center" wrapText="1"/>
    </xf>
    <xf numFmtId="164" fontId="13" fillId="4" borderId="6" xfId="21" applyNumberFormat="1" applyFont="1" applyFill="1" applyBorder="1" applyAlignment="1">
      <alignment vertical="center"/>
    </xf>
    <xf numFmtId="164" fontId="0" fillId="4" borderId="6" xfId="21" applyNumberFormat="1" applyFont="1" applyFill="1" applyBorder="1" applyAlignment="1">
      <alignment vertical="center" wrapText="1"/>
    </xf>
    <xf numFmtId="43" fontId="0" fillId="4" borderId="6" xfId="21" applyNumberFormat="1" applyFont="1" applyFill="1" applyBorder="1" applyAlignment="1">
      <alignment vertical="center" wrapText="1"/>
    </xf>
    <xf numFmtId="164" fontId="15" fillId="0" borderId="6" xfId="21" applyNumberFormat="1" applyFont="1" applyFill="1" applyBorder="1" applyAlignment="1">
      <alignment vertical="center" wrapText="1"/>
    </xf>
    <xf numFmtId="164" fontId="15" fillId="0" borderId="6" xfId="21" applyNumberFormat="1" applyFont="1" applyFill="1" applyBorder="1" applyAlignment="1">
      <alignment vertical="center"/>
    </xf>
    <xf numFmtId="164" fontId="7" fillId="0" borderId="6" xfId="21" applyNumberFormat="1" applyFont="1" applyFill="1" applyBorder="1" applyAlignment="1">
      <alignment vertical="center" wrapText="1"/>
    </xf>
    <xf numFmtId="164" fontId="6" fillId="0" borderId="6" xfId="21" applyNumberFormat="1" applyFont="1" applyFill="1" applyBorder="1" applyAlignment="1">
      <alignment vertical="center" wrapText="1"/>
    </xf>
    <xf numFmtId="164" fontId="6" fillId="2" borderId="6" xfId="21" applyNumberFormat="1" applyFont="1" applyFill="1" applyBorder="1" applyAlignment="1">
      <alignment vertical="center" wrapText="1"/>
    </xf>
    <xf numFmtId="43" fontId="6" fillId="0" borderId="6" xfId="21" applyNumberFormat="1" applyFont="1" applyFill="1" applyBorder="1" applyAlignment="1">
      <alignment vertical="center" wrapText="1"/>
    </xf>
    <xf numFmtId="164" fontId="15" fillId="0" borderId="0" xfId="21" applyNumberFormat="1" applyFont="1" applyFill="1" applyBorder="1" applyAlignment="1">
      <alignment/>
    </xf>
    <xf numFmtId="164" fontId="0" fillId="0" borderId="3" xfId="21" applyNumberFormat="1" applyFont="1" applyFill="1" applyBorder="1" applyAlignment="1">
      <alignment vertical="center" wrapText="1"/>
    </xf>
    <xf numFmtId="164" fontId="0" fillId="2" borderId="3" xfId="21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0" fillId="2" borderId="0" xfId="21" applyNumberFormat="1" applyFill="1" applyAlignment="1">
      <alignment vertical="center" wrapText="1"/>
    </xf>
    <xf numFmtId="164" fontId="19" fillId="0" borderId="0" xfId="21" applyNumberFormat="1" applyFont="1" applyFill="1" applyAlignment="1">
      <alignment vertical="center" wrapText="1"/>
    </xf>
    <xf numFmtId="164" fontId="18" fillId="0" borderId="6" xfId="21" applyNumberFormat="1" applyFont="1" applyFill="1" applyBorder="1" applyAlignment="1">
      <alignment horizontal="left" vertical="top" wrapText="1"/>
    </xf>
    <xf numFmtId="164" fontId="26" fillId="0" borderId="0" xfId="21" applyNumberFormat="1" applyFont="1" applyFill="1" applyAlignment="1">
      <alignment vertical="top" wrapText="1"/>
    </xf>
    <xf numFmtId="164" fontId="28" fillId="0" borderId="0" xfId="21" applyNumberFormat="1" applyFont="1" applyFill="1" applyAlignment="1">
      <alignment vertical="top" wrapText="1"/>
    </xf>
    <xf numFmtId="164" fontId="26" fillId="0" borderId="0" xfId="21" applyNumberFormat="1" applyFont="1" applyFill="1" applyAlignment="1">
      <alignment horizontal="center" vertical="top" wrapText="1"/>
    </xf>
    <xf numFmtId="164" fontId="29" fillId="0" borderId="6" xfId="21" applyNumberFormat="1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164" fontId="0" fillId="4" borderId="6" xfId="21" applyNumberForma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/>
    </xf>
    <xf numFmtId="164" fontId="31" fillId="3" borderId="6" xfId="21" applyNumberFormat="1" applyFont="1" applyFill="1" applyBorder="1" applyAlignment="1">
      <alignment vertical="center" wrapText="1"/>
    </xf>
    <xf numFmtId="164" fontId="9" fillId="0" borderId="6" xfId="21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/>
    </xf>
    <xf numFmtId="165" fontId="32" fillId="3" borderId="6" xfId="18" applyNumberFormat="1" applyFont="1" applyFill="1" applyBorder="1" applyAlignment="1">
      <alignment horizontal="left" vertical="center" wrapText="1"/>
      <protection/>
    </xf>
    <xf numFmtId="164" fontId="20" fillId="0" borderId="6" xfId="21" applyNumberFormat="1" applyFont="1" applyFill="1" applyBorder="1" applyAlignment="1">
      <alignment vertical="center" wrapText="1"/>
    </xf>
    <xf numFmtId="43" fontId="8" fillId="4" borderId="6" xfId="21" applyNumberFormat="1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164" fontId="8" fillId="0" borderId="6" xfId="2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64" fontId="20" fillId="0" borderId="0" xfId="21" applyNumberFormat="1" applyFont="1" applyFill="1" applyAlignment="1">
      <alignment vertical="center" wrapText="1"/>
    </xf>
    <xf numFmtId="166" fontId="7" fillId="0" borderId="6" xfId="21" applyNumberFormat="1" applyFont="1" applyFill="1" applyBorder="1" applyAlignment="1">
      <alignment vertical="center" wrapText="1"/>
    </xf>
    <xf numFmtId="172" fontId="6" fillId="0" borderId="0" xfId="0" applyNumberFormat="1" applyFont="1" applyAlignment="1">
      <alignment/>
    </xf>
    <xf numFmtId="164" fontId="21" fillId="0" borderId="6" xfId="21" applyNumberFormat="1" applyFont="1" applyFill="1" applyBorder="1" applyAlignment="1">
      <alignment horizontal="center" vertical="top" wrapText="1"/>
    </xf>
    <xf numFmtId="164" fontId="4" fillId="0" borderId="6" xfId="21" applyNumberFormat="1" applyFont="1" applyFill="1" applyBorder="1" applyAlignment="1">
      <alignment horizontal="center" vertical="top" wrapText="1"/>
    </xf>
    <xf numFmtId="164" fontId="21" fillId="0" borderId="11" xfId="21" applyNumberFormat="1" applyFont="1" applyFill="1" applyBorder="1" applyAlignment="1">
      <alignment horizontal="center" vertical="top" wrapText="1"/>
    </xf>
    <xf numFmtId="164" fontId="21" fillId="0" borderId="3" xfId="21" applyNumberFormat="1" applyFont="1" applyFill="1" applyBorder="1" applyAlignment="1">
      <alignment horizontal="center" vertical="top" wrapText="1"/>
    </xf>
    <xf numFmtId="164" fontId="18" fillId="5" borderId="6" xfId="21" applyNumberFormat="1" applyFont="1" applyFill="1" applyBorder="1" applyAlignment="1">
      <alignment horizontal="center" vertical="top" wrapText="1"/>
    </xf>
    <xf numFmtId="164" fontId="22" fillId="0" borderId="6" xfId="21" applyNumberFormat="1" applyFont="1" applyFill="1" applyBorder="1" applyAlignment="1">
      <alignment horizontal="center" vertical="top" wrapText="1"/>
    </xf>
    <xf numFmtId="164" fontId="18" fillId="2" borderId="7" xfId="21" applyNumberFormat="1" applyFont="1" applyFill="1" applyBorder="1" applyAlignment="1">
      <alignment horizontal="center" vertical="top" wrapText="1"/>
    </xf>
    <xf numFmtId="164" fontId="18" fillId="2" borderId="12" xfId="21" applyNumberFormat="1" applyFont="1" applyFill="1" applyBorder="1" applyAlignment="1">
      <alignment horizontal="center" vertical="top" wrapText="1"/>
    </xf>
    <xf numFmtId="164" fontId="18" fillId="2" borderId="13" xfId="21" applyNumberFormat="1" applyFont="1" applyFill="1" applyBorder="1" applyAlignment="1">
      <alignment horizontal="center" vertical="top" wrapText="1"/>
    </xf>
    <xf numFmtId="164" fontId="18" fillId="4" borderId="6" xfId="21" applyNumberFormat="1" applyFont="1" applyFill="1" applyBorder="1" applyAlignment="1">
      <alignment horizontal="center" vertical="top" wrapText="1"/>
    </xf>
    <xf numFmtId="164" fontId="18" fillId="6" borderId="11" xfId="21" applyNumberFormat="1" applyFont="1" applyFill="1" applyBorder="1" applyAlignment="1">
      <alignment horizontal="center" vertical="top" wrapText="1"/>
    </xf>
    <xf numFmtId="164" fontId="18" fillId="6" borderId="14" xfId="21" applyNumberFormat="1" applyFont="1" applyFill="1" applyBorder="1" applyAlignment="1">
      <alignment horizontal="center" vertical="top" wrapText="1"/>
    </xf>
    <xf numFmtId="164" fontId="18" fillId="6" borderId="3" xfId="21" applyNumberFormat="1" applyFont="1" applyFill="1" applyBorder="1" applyAlignment="1">
      <alignment horizontal="center" vertical="top" wrapText="1"/>
    </xf>
    <xf numFmtId="164" fontId="21" fillId="0" borderId="6" xfId="21" applyNumberFormat="1" applyFont="1" applyFill="1" applyBorder="1" applyAlignment="1">
      <alignment horizontal="left" vertical="top" wrapText="1"/>
    </xf>
    <xf numFmtId="164" fontId="18" fillId="4" borderId="11" xfId="21" applyNumberFormat="1" applyFont="1" applyFill="1" applyBorder="1" applyAlignment="1">
      <alignment horizontal="center" vertical="top" wrapText="1"/>
    </xf>
    <xf numFmtId="164" fontId="18" fillId="4" borderId="14" xfId="21" applyNumberFormat="1" applyFont="1" applyFill="1" applyBorder="1" applyAlignment="1">
      <alignment horizontal="center" vertical="top" wrapText="1"/>
    </xf>
    <xf numFmtId="164" fontId="18" fillId="4" borderId="3" xfId="21" applyNumberFormat="1" applyFont="1" applyFill="1" applyBorder="1" applyAlignment="1">
      <alignment horizontal="center" vertical="top" wrapText="1"/>
    </xf>
    <xf numFmtId="164" fontId="25" fillId="0" borderId="6" xfId="21" applyNumberFormat="1" applyFont="1" applyFill="1" applyBorder="1" applyAlignment="1">
      <alignment horizontal="center" vertical="top" wrapText="1"/>
    </xf>
    <xf numFmtId="164" fontId="27" fillId="0" borderId="6" xfId="21" applyNumberFormat="1" applyFont="1" applyFill="1" applyBorder="1" applyAlignment="1">
      <alignment horizontal="center" vertical="top" wrapText="1"/>
    </xf>
    <xf numFmtId="164" fontId="18" fillId="0" borderId="6" xfId="21" applyNumberFormat="1" applyFont="1" applyFill="1" applyBorder="1" applyAlignment="1">
      <alignment horizontal="left" vertical="top" wrapText="1"/>
    </xf>
    <xf numFmtId="164" fontId="18" fillId="0" borderId="7" xfId="21" applyNumberFormat="1" applyFont="1" applyFill="1" applyBorder="1" applyAlignment="1">
      <alignment horizontal="center" vertical="top" wrapText="1"/>
    </xf>
    <xf numFmtId="164" fontId="18" fillId="0" borderId="12" xfId="21" applyNumberFormat="1" applyFont="1" applyFill="1" applyBorder="1" applyAlignment="1">
      <alignment horizontal="center" vertical="top" wrapText="1"/>
    </xf>
    <xf numFmtId="164" fontId="15" fillId="0" borderId="6" xfId="21" applyNumberFormat="1" applyFont="1" applyFill="1" applyBorder="1" applyAlignment="1">
      <alignment horizontal="center" vertical="top" wrapText="1"/>
    </xf>
    <xf numFmtId="164" fontId="24" fillId="3" borderId="6" xfId="21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Доходы местных бюджетов 02-04 - поселения" xfId="18"/>
    <cellStyle name="Followed Hyperlink" xfId="19"/>
    <cellStyle name="Percent" xfId="20"/>
    <cellStyle name="Comma" xfId="21"/>
    <cellStyle name="Comma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88;&#1084;&#1099;%202014\&#1041;&#1102;&#1076;&#1078;&#1077;&#1090;%202014\&#1055;&#1077;&#1088;&#1074;&#1086;&#1085;&#1072;&#1095;&#1072;&#1083;&#1100;&#1085;&#1099;&#1081;\&#1086;&#1090;%2030%2011%202013%20%2021%20&#1044;&#1086;&#1093;&#1086;&#1076;&#1099;%2014%20%20&#1087;&#1088;&#1077;&#1076;&#1074;&#1072;&#1088;&#1080;&#1090;&#1077;&#1083;&#110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с недоимкой"/>
      <sheetName val="2014"/>
      <sheetName val="2015"/>
      <sheetName val="2016"/>
      <sheetName val="2014наш"/>
      <sheetName val="2014 соц найм"/>
      <sheetName val="2015 наш"/>
      <sheetName val="2015 соц найм"/>
      <sheetName val="2016 наш"/>
      <sheetName val="2016 соц найм"/>
    </sheetNames>
    <sheetDataSet>
      <sheetData sheetId="4">
        <row r="11">
          <cell r="AZ11">
            <v>1286.3</v>
          </cell>
        </row>
        <row r="12">
          <cell r="AZ12">
            <v>1108</v>
          </cell>
        </row>
        <row r="13">
          <cell r="AZ13">
            <v>1364.2</v>
          </cell>
        </row>
        <row r="14">
          <cell r="AZ14">
            <v>1156.9</v>
          </cell>
        </row>
        <row r="15">
          <cell r="AZ15">
            <v>2330.5</v>
          </cell>
        </row>
        <row r="16">
          <cell r="AZ16">
            <v>1247.4</v>
          </cell>
        </row>
        <row r="17">
          <cell r="AZ17">
            <v>842.3</v>
          </cell>
        </row>
        <row r="18">
          <cell r="AZ18">
            <v>619.7</v>
          </cell>
        </row>
        <row r="19">
          <cell r="AZ19">
            <v>955.2</v>
          </cell>
        </row>
        <row r="20">
          <cell r="AZ20">
            <v>1031</v>
          </cell>
        </row>
        <row r="21">
          <cell r="AZ21">
            <v>708.7</v>
          </cell>
        </row>
        <row r="22">
          <cell r="AZ22">
            <v>464.7</v>
          </cell>
        </row>
        <row r="23">
          <cell r="AZ23">
            <v>738.3</v>
          </cell>
        </row>
        <row r="24">
          <cell r="AZ24">
            <v>498.2</v>
          </cell>
        </row>
        <row r="25">
          <cell r="AZ25">
            <v>1157.9</v>
          </cell>
        </row>
        <row r="26">
          <cell r="AZ26">
            <v>810.6</v>
          </cell>
        </row>
        <row r="27">
          <cell r="AZ27">
            <v>2183.5</v>
          </cell>
        </row>
        <row r="28">
          <cell r="AZ28">
            <v>871.7</v>
          </cell>
        </row>
        <row r="29">
          <cell r="AZ29">
            <v>1930.4</v>
          </cell>
        </row>
        <row r="30">
          <cell r="AZ30">
            <v>670.1</v>
          </cell>
        </row>
        <row r="31">
          <cell r="AZ31">
            <v>2093.8</v>
          </cell>
        </row>
        <row r="32">
          <cell r="AZ32">
            <v>37963.3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E31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6" sqref="D36"/>
    </sheetView>
  </sheetViews>
  <sheetFormatPr defaultColWidth="9.00390625" defaultRowHeight="12.75"/>
  <cols>
    <col min="1" max="1" width="5.375" style="91" customWidth="1"/>
    <col min="2" max="2" width="39.875" style="91" customWidth="1"/>
    <col min="3" max="5" width="12.375" style="67" customWidth="1"/>
    <col min="6" max="10" width="12.375" style="67" hidden="1" customWidth="1"/>
    <col min="11" max="11" width="12.625" style="67" customWidth="1"/>
    <col min="12" max="12" width="13.625" style="67" customWidth="1"/>
    <col min="13" max="16" width="13.625" style="92" hidden="1" customWidth="1"/>
    <col min="17" max="17" width="12.375" style="67" customWidth="1"/>
    <col min="18" max="18" width="13.25390625" style="67" customWidth="1"/>
    <col min="19" max="20" width="12.375" style="67" customWidth="1"/>
    <col min="21" max="21" width="13.875" style="67" customWidth="1"/>
    <col min="22" max="22" width="12.375" style="93" customWidth="1"/>
    <col min="23" max="23" width="12.375" style="93" hidden="1" customWidth="1"/>
    <col min="24" max="24" width="12.375" style="93" customWidth="1"/>
    <col min="25" max="25" width="13.75390625" style="93" customWidth="1"/>
    <col min="26" max="26" width="13.375" style="93" customWidth="1"/>
    <col min="27" max="27" width="12.375" style="93" hidden="1" customWidth="1"/>
    <col min="28" max="28" width="12.375" style="93" customWidth="1"/>
    <col min="29" max="30" width="14.125" style="67" customWidth="1"/>
    <col min="31" max="16384" width="12.375" style="67" customWidth="1"/>
  </cols>
  <sheetData>
    <row r="1" spans="1:31" s="54" customFormat="1" ht="12.75" customHeight="1">
      <c r="A1" s="49"/>
      <c r="B1" s="50"/>
      <c r="C1" s="126" t="s">
        <v>48</v>
      </c>
      <c r="D1" s="130" t="s">
        <v>14</v>
      </c>
      <c r="E1" s="130"/>
      <c r="F1" s="130"/>
      <c r="G1" s="130"/>
      <c r="H1" s="130"/>
      <c r="I1" s="130"/>
      <c r="J1" s="130"/>
      <c r="K1" s="126" t="s">
        <v>45</v>
      </c>
      <c r="L1" s="121" t="s">
        <v>3</v>
      </c>
      <c r="M1" s="52"/>
      <c r="N1" s="52"/>
      <c r="O1" s="52"/>
      <c r="P1" s="52"/>
      <c r="Q1" s="117" t="s">
        <v>105</v>
      </c>
      <c r="R1" s="117"/>
      <c r="S1" s="117"/>
      <c r="T1" s="117"/>
      <c r="U1" s="121" t="s">
        <v>52</v>
      </c>
      <c r="V1" s="122" t="s">
        <v>105</v>
      </c>
      <c r="W1" s="122"/>
      <c r="X1" s="122"/>
      <c r="Y1" s="122"/>
      <c r="Z1" s="122"/>
      <c r="AA1" s="122"/>
      <c r="AB1" s="122"/>
      <c r="AC1" s="126" t="s">
        <v>4</v>
      </c>
      <c r="AD1" s="53" t="s">
        <v>50</v>
      </c>
      <c r="AE1" s="127" t="s">
        <v>15</v>
      </c>
    </row>
    <row r="2" spans="1:31" s="54" customFormat="1" ht="18.75" customHeight="1">
      <c r="A2" s="55"/>
      <c r="B2" s="56"/>
      <c r="C2" s="126"/>
      <c r="D2" s="117" t="s">
        <v>0</v>
      </c>
      <c r="E2" s="117" t="s">
        <v>328</v>
      </c>
      <c r="F2" s="117" t="s">
        <v>174</v>
      </c>
      <c r="G2" s="117" t="s">
        <v>16</v>
      </c>
      <c r="H2" s="117" t="s">
        <v>17</v>
      </c>
      <c r="I2" s="117" t="s">
        <v>1</v>
      </c>
      <c r="J2" s="117" t="s">
        <v>2</v>
      </c>
      <c r="K2" s="126"/>
      <c r="L2" s="121"/>
      <c r="M2" s="123" t="s">
        <v>18</v>
      </c>
      <c r="N2" s="124"/>
      <c r="O2" s="124"/>
      <c r="P2" s="125"/>
      <c r="Q2" s="117" t="s">
        <v>49</v>
      </c>
      <c r="R2" s="117" t="s">
        <v>11</v>
      </c>
      <c r="S2" s="117" t="s">
        <v>12</v>
      </c>
      <c r="T2" s="117" t="s">
        <v>13</v>
      </c>
      <c r="U2" s="121"/>
      <c r="V2" s="118" t="s">
        <v>106</v>
      </c>
      <c r="W2" s="118" t="s">
        <v>19</v>
      </c>
      <c r="X2" s="118" t="s">
        <v>20</v>
      </c>
      <c r="Y2" s="118" t="s">
        <v>21</v>
      </c>
      <c r="Z2" s="118" t="s">
        <v>107</v>
      </c>
      <c r="AA2" s="118" t="s">
        <v>22</v>
      </c>
      <c r="AB2" s="118" t="s">
        <v>6</v>
      </c>
      <c r="AC2" s="126"/>
      <c r="AD2" s="126" t="s">
        <v>108</v>
      </c>
      <c r="AE2" s="128"/>
    </row>
    <row r="3" spans="1:31" s="54" customFormat="1" ht="94.5" customHeight="1">
      <c r="A3" s="57"/>
      <c r="B3" s="58" t="s">
        <v>54</v>
      </c>
      <c r="C3" s="126"/>
      <c r="D3" s="117"/>
      <c r="E3" s="117"/>
      <c r="F3" s="117"/>
      <c r="G3" s="117"/>
      <c r="H3" s="117"/>
      <c r="I3" s="117"/>
      <c r="J3" s="117"/>
      <c r="K3" s="126"/>
      <c r="L3" s="121"/>
      <c r="M3" s="119" t="s">
        <v>23</v>
      </c>
      <c r="N3" s="119" t="s">
        <v>24</v>
      </c>
      <c r="O3" s="119" t="s">
        <v>25</v>
      </c>
      <c r="P3" s="52"/>
      <c r="Q3" s="117"/>
      <c r="R3" s="117"/>
      <c r="S3" s="117"/>
      <c r="T3" s="117"/>
      <c r="U3" s="121"/>
      <c r="V3" s="118"/>
      <c r="W3" s="118"/>
      <c r="X3" s="118"/>
      <c r="Y3" s="118"/>
      <c r="Z3" s="118"/>
      <c r="AA3" s="118"/>
      <c r="AB3" s="118"/>
      <c r="AC3" s="126"/>
      <c r="AD3" s="126"/>
      <c r="AE3" s="129"/>
    </row>
    <row r="4" spans="1:31" ht="12.75">
      <c r="A4" s="59"/>
      <c r="B4" s="59"/>
      <c r="C4" s="51"/>
      <c r="D4" s="50"/>
      <c r="E4" s="50"/>
      <c r="F4" s="50"/>
      <c r="G4" s="50"/>
      <c r="H4" s="50"/>
      <c r="I4" s="50"/>
      <c r="J4" s="50"/>
      <c r="K4" s="51"/>
      <c r="L4" s="60"/>
      <c r="M4" s="120"/>
      <c r="N4" s="120"/>
      <c r="O4" s="120"/>
      <c r="P4" s="61"/>
      <c r="Q4" s="62"/>
      <c r="R4" s="62"/>
      <c r="S4" s="62"/>
      <c r="T4" s="62"/>
      <c r="U4" s="60"/>
      <c r="V4" s="63"/>
      <c r="W4" s="63"/>
      <c r="X4" s="63"/>
      <c r="Y4" s="63"/>
      <c r="Z4" s="63"/>
      <c r="AA4" s="63"/>
      <c r="AB4" s="63"/>
      <c r="AC4" s="64"/>
      <c r="AD4" s="65"/>
      <c r="AE4" s="66"/>
    </row>
    <row r="5" spans="1:31" ht="12.75" customHeight="1">
      <c r="A5" s="68" t="s">
        <v>53</v>
      </c>
      <c r="B5" s="69" t="s">
        <v>59</v>
      </c>
      <c r="C5" s="64"/>
      <c r="D5" s="70"/>
      <c r="E5" s="70"/>
      <c r="F5" s="70"/>
      <c r="G5" s="70"/>
      <c r="H5" s="70"/>
      <c r="I5" s="70"/>
      <c r="J5" s="70"/>
      <c r="K5" s="64"/>
      <c r="L5" s="70"/>
      <c r="M5" s="71"/>
      <c r="N5" s="71"/>
      <c r="O5" s="71"/>
      <c r="P5" s="71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5" customHeight="1" hidden="1">
      <c r="A6" s="72" t="s">
        <v>60</v>
      </c>
      <c r="B6" s="74" t="s">
        <v>61</v>
      </c>
      <c r="C6" s="64">
        <f>SUM(D6:J6)</f>
        <v>1286.3</v>
      </c>
      <c r="D6" s="62">
        <f>'[1]2014наш'!AZ11-E6</f>
        <v>604.5</v>
      </c>
      <c r="E6" s="62">
        <v>681.8</v>
      </c>
      <c r="F6" s="62"/>
      <c r="G6" s="62"/>
      <c r="H6" s="62"/>
      <c r="I6" s="62"/>
      <c r="J6" s="62"/>
      <c r="K6" s="77">
        <f>L6+U6</f>
        <v>2420.3</v>
      </c>
      <c r="L6" s="60">
        <f aca="true" t="shared" si="0" ref="L6:L27">SUM(M6:T6)</f>
        <v>2369.8</v>
      </c>
      <c r="M6" s="61"/>
      <c r="N6" s="61"/>
      <c r="O6" s="61"/>
      <c r="P6" s="61"/>
      <c r="Q6" s="62">
        <v>100.8</v>
      </c>
      <c r="R6" s="62">
        <v>2148</v>
      </c>
      <c r="S6" s="62">
        <v>121</v>
      </c>
      <c r="T6" s="62"/>
      <c r="U6" s="60">
        <f aca="true" t="shared" si="1" ref="U6:U27">SUM(V6:AB6)</f>
        <v>50.5</v>
      </c>
      <c r="V6" s="75">
        <v>50.3</v>
      </c>
      <c r="W6" s="75"/>
      <c r="X6" s="75"/>
      <c r="Y6" s="75"/>
      <c r="Z6" s="75"/>
      <c r="AA6" s="75"/>
      <c r="AB6" s="75">
        <v>0.2</v>
      </c>
      <c r="AC6" s="76">
        <f aca="true" t="shared" si="2" ref="AC6:AC27">C6+L6+U6</f>
        <v>3706.6000000000004</v>
      </c>
      <c r="AD6" s="76">
        <v>3706.8</v>
      </c>
      <c r="AE6" s="73">
        <f aca="true" t="shared" si="3" ref="AE6:AE27">ROUND(AC6-AD6,1)</f>
        <v>-0.2</v>
      </c>
    </row>
    <row r="7" spans="1:31" ht="15" customHeight="1">
      <c r="A7" s="72" t="s">
        <v>62</v>
      </c>
      <c r="B7" s="74" t="s">
        <v>63</v>
      </c>
      <c r="C7" s="64">
        <f aca="true" t="shared" si="4" ref="C7:C27">SUM(D7:J7)</f>
        <v>1108</v>
      </c>
      <c r="D7" s="62">
        <f>'[1]2014наш'!AZ12-E7</f>
        <v>772.9</v>
      </c>
      <c r="E7" s="62">
        <v>335.1</v>
      </c>
      <c r="F7" s="62"/>
      <c r="G7" s="62"/>
      <c r="H7" s="62"/>
      <c r="I7" s="62"/>
      <c r="J7" s="62"/>
      <c r="K7" s="77">
        <f aca="true" t="shared" si="5" ref="K7:K27">L7+U7</f>
        <v>1986.9</v>
      </c>
      <c r="L7" s="60">
        <f t="shared" si="0"/>
        <v>1936.4</v>
      </c>
      <c r="M7" s="61"/>
      <c r="N7" s="61"/>
      <c r="O7" s="61"/>
      <c r="P7" s="61"/>
      <c r="Q7" s="62">
        <v>128.1</v>
      </c>
      <c r="R7" s="62">
        <v>1655.4</v>
      </c>
      <c r="S7" s="62">
        <v>152.9</v>
      </c>
      <c r="T7" s="62"/>
      <c r="U7" s="60">
        <f t="shared" si="1"/>
        <v>50.5</v>
      </c>
      <c r="V7" s="75">
        <v>50.3</v>
      </c>
      <c r="W7" s="75"/>
      <c r="X7" s="75"/>
      <c r="Y7" s="75"/>
      <c r="Z7" s="75"/>
      <c r="AA7" s="75"/>
      <c r="AB7" s="75">
        <v>0.2</v>
      </c>
      <c r="AC7" s="76">
        <f t="shared" si="2"/>
        <v>3094.9</v>
      </c>
      <c r="AD7" s="76">
        <v>3095.1</v>
      </c>
      <c r="AE7" s="73">
        <f t="shared" si="3"/>
        <v>-0.2</v>
      </c>
    </row>
    <row r="8" spans="1:31" ht="15" hidden="1">
      <c r="A8" s="72" t="s">
        <v>64</v>
      </c>
      <c r="B8" s="74" t="s">
        <v>65</v>
      </c>
      <c r="C8" s="64">
        <f t="shared" si="4"/>
        <v>1364.2</v>
      </c>
      <c r="D8" s="62">
        <f>'[1]2014наш'!AZ13-E8</f>
        <v>856.9000000000001</v>
      </c>
      <c r="E8" s="62">
        <v>507.3</v>
      </c>
      <c r="F8" s="62"/>
      <c r="G8" s="62"/>
      <c r="H8" s="62"/>
      <c r="I8" s="62"/>
      <c r="J8" s="62"/>
      <c r="K8" s="77">
        <f t="shared" si="5"/>
        <v>2566.5</v>
      </c>
      <c r="L8" s="60">
        <f t="shared" si="0"/>
        <v>2515.9</v>
      </c>
      <c r="M8" s="61"/>
      <c r="N8" s="61"/>
      <c r="O8" s="61"/>
      <c r="P8" s="61"/>
      <c r="Q8" s="62">
        <v>168.9</v>
      </c>
      <c r="R8" s="62">
        <v>2158.8</v>
      </c>
      <c r="S8" s="62">
        <v>188.2</v>
      </c>
      <c r="T8" s="62"/>
      <c r="U8" s="60">
        <f t="shared" si="1"/>
        <v>50.599999999999994</v>
      </c>
      <c r="V8" s="75">
        <v>50.3</v>
      </c>
      <c r="W8" s="75"/>
      <c r="X8" s="75"/>
      <c r="Y8" s="75"/>
      <c r="Z8" s="75"/>
      <c r="AA8" s="75"/>
      <c r="AB8" s="75">
        <v>0.3</v>
      </c>
      <c r="AC8" s="76">
        <f t="shared" si="2"/>
        <v>3930.7000000000003</v>
      </c>
      <c r="AD8" s="76">
        <v>3931</v>
      </c>
      <c r="AE8" s="73">
        <f t="shared" si="3"/>
        <v>-0.3</v>
      </c>
    </row>
    <row r="9" spans="1:31" ht="15" customHeight="1" hidden="1">
      <c r="A9" s="72" t="s">
        <v>66</v>
      </c>
      <c r="B9" s="74" t="s">
        <v>67</v>
      </c>
      <c r="C9" s="64">
        <f t="shared" si="4"/>
        <v>1156.9</v>
      </c>
      <c r="D9" s="62">
        <f>'[1]2014наш'!AZ14-E9</f>
        <v>754.3000000000001</v>
      </c>
      <c r="E9" s="62">
        <v>402.6</v>
      </c>
      <c r="F9" s="62"/>
      <c r="G9" s="62"/>
      <c r="H9" s="62"/>
      <c r="I9" s="62"/>
      <c r="J9" s="62"/>
      <c r="K9" s="77">
        <f t="shared" si="5"/>
        <v>1941.9</v>
      </c>
      <c r="L9" s="60">
        <f t="shared" si="0"/>
        <v>1891.4</v>
      </c>
      <c r="M9" s="61"/>
      <c r="N9" s="61"/>
      <c r="O9" s="61"/>
      <c r="P9" s="61"/>
      <c r="Q9" s="62">
        <v>139.4</v>
      </c>
      <c r="R9" s="62">
        <v>1609.2</v>
      </c>
      <c r="S9" s="62">
        <v>142.8</v>
      </c>
      <c r="T9" s="62"/>
      <c r="U9" s="60">
        <f t="shared" si="1"/>
        <v>50.5</v>
      </c>
      <c r="V9" s="75">
        <v>50.3</v>
      </c>
      <c r="W9" s="75"/>
      <c r="X9" s="75"/>
      <c r="Y9" s="75"/>
      <c r="Z9" s="75"/>
      <c r="AA9" s="75"/>
      <c r="AB9" s="75">
        <v>0.2</v>
      </c>
      <c r="AC9" s="76">
        <f t="shared" si="2"/>
        <v>3098.8</v>
      </c>
      <c r="AD9" s="76">
        <v>3099</v>
      </c>
      <c r="AE9" s="73">
        <f t="shared" si="3"/>
        <v>-0.2</v>
      </c>
    </row>
    <row r="10" spans="1:31" ht="15" hidden="1">
      <c r="A10" s="72" t="s">
        <v>68</v>
      </c>
      <c r="B10" s="74" t="s">
        <v>69</v>
      </c>
      <c r="C10" s="64">
        <f t="shared" si="4"/>
        <v>2330.5</v>
      </c>
      <c r="D10" s="62">
        <f>'[1]2014наш'!AZ15-E10</f>
        <v>1774.3</v>
      </c>
      <c r="E10" s="62">
        <v>556.2</v>
      </c>
      <c r="F10" s="62"/>
      <c r="G10" s="62"/>
      <c r="H10" s="62"/>
      <c r="I10" s="62"/>
      <c r="J10" s="62"/>
      <c r="K10" s="77">
        <f t="shared" si="5"/>
        <v>2066.9</v>
      </c>
      <c r="L10" s="60">
        <f t="shared" si="0"/>
        <v>2016.3</v>
      </c>
      <c r="M10" s="61"/>
      <c r="N10" s="61"/>
      <c r="O10" s="61"/>
      <c r="P10" s="61"/>
      <c r="Q10" s="62">
        <v>191.1</v>
      </c>
      <c r="R10" s="62">
        <v>1566.5</v>
      </c>
      <c r="S10" s="62">
        <v>258.7</v>
      </c>
      <c r="T10" s="62"/>
      <c r="U10" s="60">
        <f t="shared" si="1"/>
        <v>50.599999999999994</v>
      </c>
      <c r="V10" s="75">
        <v>50.3</v>
      </c>
      <c r="W10" s="75"/>
      <c r="X10" s="75"/>
      <c r="Y10" s="75"/>
      <c r="Z10" s="75"/>
      <c r="AA10" s="75"/>
      <c r="AB10" s="75">
        <v>0.3</v>
      </c>
      <c r="AC10" s="76">
        <f t="shared" si="2"/>
        <v>4397.400000000001</v>
      </c>
      <c r="AD10" s="76">
        <v>4397.7</v>
      </c>
      <c r="AE10" s="73">
        <f t="shared" si="3"/>
        <v>-0.3</v>
      </c>
    </row>
    <row r="11" spans="1:31" ht="15" customHeight="1" hidden="1">
      <c r="A11" s="72" t="s">
        <v>70</v>
      </c>
      <c r="B11" s="74" t="s">
        <v>71</v>
      </c>
      <c r="C11" s="64">
        <f t="shared" si="4"/>
        <v>1247.4</v>
      </c>
      <c r="D11" s="62">
        <f>'[1]2014наш'!AZ16-E11</f>
        <v>775.0000000000001</v>
      </c>
      <c r="E11" s="62">
        <v>472.4</v>
      </c>
      <c r="F11" s="62"/>
      <c r="G11" s="62"/>
      <c r="H11" s="62"/>
      <c r="I11" s="62"/>
      <c r="J11" s="62"/>
      <c r="K11" s="77">
        <f t="shared" si="5"/>
        <v>1635.2999999999997</v>
      </c>
      <c r="L11" s="60">
        <f t="shared" si="0"/>
        <v>1584.6999999999998</v>
      </c>
      <c r="M11" s="61"/>
      <c r="N11" s="61"/>
      <c r="O11" s="61"/>
      <c r="P11" s="61"/>
      <c r="Q11" s="62">
        <v>171.8</v>
      </c>
      <c r="R11" s="62">
        <v>1223.1</v>
      </c>
      <c r="S11" s="62">
        <v>189.8</v>
      </c>
      <c r="T11" s="62"/>
      <c r="U11" s="60">
        <f t="shared" si="1"/>
        <v>50.599999999999994</v>
      </c>
      <c r="V11" s="75">
        <v>50.3</v>
      </c>
      <c r="W11" s="75"/>
      <c r="X11" s="75"/>
      <c r="Y11" s="75"/>
      <c r="Z11" s="75"/>
      <c r="AA11" s="75"/>
      <c r="AB11" s="75">
        <v>0.3</v>
      </c>
      <c r="AC11" s="76">
        <f t="shared" si="2"/>
        <v>2882.7</v>
      </c>
      <c r="AD11" s="76">
        <v>2883</v>
      </c>
      <c r="AE11" s="73">
        <f t="shared" si="3"/>
        <v>-0.3</v>
      </c>
    </row>
    <row r="12" spans="1:31" ht="15" hidden="1">
      <c r="A12" s="72" t="s">
        <v>72</v>
      </c>
      <c r="B12" s="74" t="s">
        <v>73</v>
      </c>
      <c r="C12" s="64">
        <f t="shared" si="4"/>
        <v>842.3</v>
      </c>
      <c r="D12" s="62">
        <f>'[1]2014наш'!AZ17-E12</f>
        <v>318.69999999999993</v>
      </c>
      <c r="E12" s="62">
        <v>523.6</v>
      </c>
      <c r="F12" s="62"/>
      <c r="G12" s="62"/>
      <c r="H12" s="62"/>
      <c r="I12" s="62"/>
      <c r="J12" s="62"/>
      <c r="K12" s="77">
        <f t="shared" si="5"/>
        <v>2628.5</v>
      </c>
      <c r="L12" s="60">
        <f t="shared" si="0"/>
        <v>2578.1</v>
      </c>
      <c r="M12" s="61"/>
      <c r="N12" s="61"/>
      <c r="O12" s="61"/>
      <c r="P12" s="61"/>
      <c r="Q12" s="62">
        <v>87.6</v>
      </c>
      <c r="R12" s="62">
        <v>2393.1</v>
      </c>
      <c r="S12" s="62">
        <v>97.4</v>
      </c>
      <c r="T12" s="62"/>
      <c r="U12" s="60">
        <f t="shared" si="1"/>
        <v>50.4</v>
      </c>
      <c r="V12" s="75">
        <v>50.3</v>
      </c>
      <c r="W12" s="75"/>
      <c r="X12" s="75"/>
      <c r="Y12" s="75"/>
      <c r="Z12" s="75"/>
      <c r="AA12" s="75"/>
      <c r="AB12" s="75">
        <v>0.1</v>
      </c>
      <c r="AC12" s="76">
        <f t="shared" si="2"/>
        <v>3470.7999999999997</v>
      </c>
      <c r="AD12" s="76">
        <v>3470.9</v>
      </c>
      <c r="AE12" s="73">
        <f t="shared" si="3"/>
        <v>-0.1</v>
      </c>
    </row>
    <row r="13" spans="1:31" ht="15" customHeight="1" hidden="1">
      <c r="A13" s="72" t="s">
        <v>74</v>
      </c>
      <c r="B13" s="74" t="s">
        <v>75</v>
      </c>
      <c r="C13" s="64">
        <f t="shared" si="4"/>
        <v>619.7</v>
      </c>
      <c r="D13" s="62">
        <f>'[1]2014наш'!AZ18-E13</f>
        <v>438.20000000000005</v>
      </c>
      <c r="E13" s="62">
        <v>181.5</v>
      </c>
      <c r="F13" s="62"/>
      <c r="G13" s="62"/>
      <c r="H13" s="62"/>
      <c r="I13" s="62"/>
      <c r="J13" s="62"/>
      <c r="K13" s="77">
        <f t="shared" si="5"/>
        <v>1773.9</v>
      </c>
      <c r="L13" s="60">
        <f t="shared" si="0"/>
        <v>1723.4</v>
      </c>
      <c r="M13" s="61"/>
      <c r="N13" s="61"/>
      <c r="O13" s="61"/>
      <c r="P13" s="61"/>
      <c r="Q13" s="62">
        <v>99</v>
      </c>
      <c r="R13" s="62">
        <v>1555.2</v>
      </c>
      <c r="S13" s="62">
        <v>69.2</v>
      </c>
      <c r="T13" s="62"/>
      <c r="U13" s="60">
        <f t="shared" si="1"/>
        <v>50.5</v>
      </c>
      <c r="V13" s="75">
        <v>50.3</v>
      </c>
      <c r="W13" s="75"/>
      <c r="X13" s="75"/>
      <c r="Y13" s="75"/>
      <c r="Z13" s="75"/>
      <c r="AA13" s="75"/>
      <c r="AB13" s="75">
        <v>0.2</v>
      </c>
      <c r="AC13" s="76">
        <f t="shared" si="2"/>
        <v>2393.6000000000004</v>
      </c>
      <c r="AD13" s="76">
        <v>2393.8</v>
      </c>
      <c r="AE13" s="73">
        <f t="shared" si="3"/>
        <v>-0.2</v>
      </c>
    </row>
    <row r="14" spans="1:31" ht="15" hidden="1">
      <c r="A14" s="72" t="s">
        <v>76</v>
      </c>
      <c r="B14" s="74" t="s">
        <v>77</v>
      </c>
      <c r="C14" s="64">
        <f t="shared" si="4"/>
        <v>955.2</v>
      </c>
      <c r="D14" s="62">
        <f>'[1]2014наш'!AZ19-E14</f>
        <v>289.70000000000005</v>
      </c>
      <c r="E14" s="62">
        <v>665.5</v>
      </c>
      <c r="F14" s="62"/>
      <c r="G14" s="62"/>
      <c r="H14" s="62"/>
      <c r="I14" s="62"/>
      <c r="J14" s="62"/>
      <c r="K14" s="77">
        <f t="shared" si="5"/>
        <v>2995.4</v>
      </c>
      <c r="L14" s="60">
        <f t="shared" si="0"/>
        <v>2944.8</v>
      </c>
      <c r="M14" s="61"/>
      <c r="N14" s="61"/>
      <c r="O14" s="61"/>
      <c r="P14" s="61"/>
      <c r="Q14" s="62">
        <v>175</v>
      </c>
      <c r="R14" s="62">
        <v>2591</v>
      </c>
      <c r="S14" s="62">
        <v>178.8</v>
      </c>
      <c r="T14" s="62"/>
      <c r="U14" s="60">
        <f t="shared" si="1"/>
        <v>50.599999999999994</v>
      </c>
      <c r="V14" s="75">
        <v>50.3</v>
      </c>
      <c r="W14" s="75"/>
      <c r="X14" s="75"/>
      <c r="Y14" s="75"/>
      <c r="Z14" s="75"/>
      <c r="AA14" s="75"/>
      <c r="AB14" s="75">
        <v>0.3</v>
      </c>
      <c r="AC14" s="76">
        <f t="shared" si="2"/>
        <v>3950.6</v>
      </c>
      <c r="AD14" s="76">
        <v>3950.9</v>
      </c>
      <c r="AE14" s="73">
        <f t="shared" si="3"/>
        <v>-0.3</v>
      </c>
    </row>
    <row r="15" spans="1:31" ht="30" hidden="1">
      <c r="A15" s="72" t="s">
        <v>78</v>
      </c>
      <c r="B15" s="74" t="s">
        <v>79</v>
      </c>
      <c r="C15" s="64">
        <f t="shared" si="4"/>
        <v>1031</v>
      </c>
      <c r="D15" s="62">
        <f>'[1]2014наш'!AZ20-E15</f>
        <v>670.3</v>
      </c>
      <c r="E15" s="62">
        <v>360.7</v>
      </c>
      <c r="F15" s="62"/>
      <c r="G15" s="62"/>
      <c r="H15" s="62"/>
      <c r="I15" s="62"/>
      <c r="J15" s="62"/>
      <c r="K15" s="77">
        <f t="shared" si="5"/>
        <v>2454.4</v>
      </c>
      <c r="L15" s="60">
        <f t="shared" si="0"/>
        <v>2403.8</v>
      </c>
      <c r="M15" s="61"/>
      <c r="N15" s="61"/>
      <c r="O15" s="61"/>
      <c r="P15" s="61"/>
      <c r="Q15" s="62">
        <v>169</v>
      </c>
      <c r="R15" s="62">
        <v>2095.4</v>
      </c>
      <c r="S15" s="62">
        <v>139.4</v>
      </c>
      <c r="T15" s="62"/>
      <c r="U15" s="60">
        <f t="shared" si="1"/>
        <v>50.599999999999994</v>
      </c>
      <c r="V15" s="75">
        <v>50.3</v>
      </c>
      <c r="W15" s="75"/>
      <c r="X15" s="75"/>
      <c r="Y15" s="75"/>
      <c r="Z15" s="75"/>
      <c r="AA15" s="75"/>
      <c r="AB15" s="75">
        <v>0.3</v>
      </c>
      <c r="AC15" s="76">
        <f t="shared" si="2"/>
        <v>3485.4</v>
      </c>
      <c r="AD15" s="76">
        <v>3485.7</v>
      </c>
      <c r="AE15" s="73">
        <f t="shared" si="3"/>
        <v>-0.3</v>
      </c>
    </row>
    <row r="16" spans="1:31" ht="30" hidden="1">
      <c r="A16" s="72" t="s">
        <v>80</v>
      </c>
      <c r="B16" s="74" t="s">
        <v>81</v>
      </c>
      <c r="C16" s="64">
        <f t="shared" si="4"/>
        <v>708.7</v>
      </c>
      <c r="D16" s="62">
        <f>'[1]2014наш'!AZ21-E16</f>
        <v>494.6</v>
      </c>
      <c r="E16" s="62">
        <v>214.1</v>
      </c>
      <c r="F16" s="62"/>
      <c r="G16" s="62"/>
      <c r="H16" s="62"/>
      <c r="I16" s="62"/>
      <c r="J16" s="62"/>
      <c r="K16" s="77">
        <f t="shared" si="5"/>
        <v>1580</v>
      </c>
      <c r="L16" s="60">
        <f t="shared" si="0"/>
        <v>1529.6</v>
      </c>
      <c r="M16" s="61"/>
      <c r="N16" s="61"/>
      <c r="O16" s="61"/>
      <c r="P16" s="61"/>
      <c r="Q16" s="62">
        <v>63.5</v>
      </c>
      <c r="R16" s="62">
        <v>1402.3</v>
      </c>
      <c r="S16" s="62">
        <v>63.8</v>
      </c>
      <c r="T16" s="62"/>
      <c r="U16" s="60">
        <f t="shared" si="1"/>
        <v>50.4</v>
      </c>
      <c r="V16" s="75">
        <v>50.3</v>
      </c>
      <c r="W16" s="75"/>
      <c r="X16" s="75"/>
      <c r="Y16" s="75"/>
      <c r="Z16" s="75"/>
      <c r="AA16" s="75"/>
      <c r="AB16" s="75">
        <v>0.1</v>
      </c>
      <c r="AC16" s="76">
        <f t="shared" si="2"/>
        <v>2288.7000000000003</v>
      </c>
      <c r="AD16" s="76">
        <v>2288.8</v>
      </c>
      <c r="AE16" s="73">
        <f t="shared" si="3"/>
        <v>-0.1</v>
      </c>
    </row>
    <row r="17" spans="1:31" ht="15" hidden="1">
      <c r="A17" s="72" t="s">
        <v>82</v>
      </c>
      <c r="B17" s="74" t="s">
        <v>83</v>
      </c>
      <c r="C17" s="64">
        <f t="shared" si="4"/>
        <v>464.7</v>
      </c>
      <c r="D17" s="62">
        <f>'[1]2014наш'!AZ22-E17</f>
        <v>85.39999999999998</v>
      </c>
      <c r="E17" s="62">
        <v>379.3</v>
      </c>
      <c r="F17" s="62"/>
      <c r="G17" s="62"/>
      <c r="H17" s="62"/>
      <c r="I17" s="62"/>
      <c r="J17" s="62"/>
      <c r="K17" s="77">
        <f t="shared" si="5"/>
        <v>1150.7</v>
      </c>
      <c r="L17" s="60">
        <f t="shared" si="0"/>
        <v>1100.4</v>
      </c>
      <c r="M17" s="61"/>
      <c r="N17" s="61"/>
      <c r="O17" s="61"/>
      <c r="P17" s="61"/>
      <c r="Q17" s="62">
        <v>26.7</v>
      </c>
      <c r="R17" s="62">
        <v>1050.2</v>
      </c>
      <c r="S17" s="62">
        <v>23.5</v>
      </c>
      <c r="T17" s="62"/>
      <c r="U17" s="60">
        <f t="shared" si="1"/>
        <v>50.3</v>
      </c>
      <c r="V17" s="75">
        <v>50.3</v>
      </c>
      <c r="W17" s="75"/>
      <c r="X17" s="75"/>
      <c r="Y17" s="75"/>
      <c r="Z17" s="75"/>
      <c r="AA17" s="75"/>
      <c r="AB17" s="75">
        <v>0</v>
      </c>
      <c r="AC17" s="76">
        <f t="shared" si="2"/>
        <v>1615.4</v>
      </c>
      <c r="AD17" s="76">
        <v>1615.4</v>
      </c>
      <c r="AE17" s="73">
        <f t="shared" si="3"/>
        <v>0</v>
      </c>
    </row>
    <row r="18" spans="1:31" ht="15" customHeight="1" hidden="1">
      <c r="A18" s="72" t="s">
        <v>84</v>
      </c>
      <c r="B18" s="74" t="s">
        <v>85</v>
      </c>
      <c r="C18" s="64">
        <f t="shared" si="4"/>
        <v>738.3</v>
      </c>
      <c r="D18" s="62">
        <f>'[1]2014наш'!AZ23-E18</f>
        <v>477.69999999999993</v>
      </c>
      <c r="E18" s="62">
        <v>260.6</v>
      </c>
      <c r="F18" s="62"/>
      <c r="G18" s="62"/>
      <c r="H18" s="62"/>
      <c r="I18" s="62"/>
      <c r="J18" s="62"/>
      <c r="K18" s="77">
        <f t="shared" si="5"/>
        <v>1928.3</v>
      </c>
      <c r="L18" s="60">
        <f t="shared" si="0"/>
        <v>1877.7</v>
      </c>
      <c r="M18" s="61"/>
      <c r="N18" s="61"/>
      <c r="O18" s="61"/>
      <c r="P18" s="61"/>
      <c r="Q18" s="62">
        <v>193.5</v>
      </c>
      <c r="R18" s="62">
        <v>1541.4</v>
      </c>
      <c r="S18" s="62">
        <v>142.8</v>
      </c>
      <c r="T18" s="62"/>
      <c r="U18" s="60">
        <f t="shared" si="1"/>
        <v>50.599999999999994</v>
      </c>
      <c r="V18" s="75">
        <v>50.3</v>
      </c>
      <c r="W18" s="75"/>
      <c r="X18" s="75"/>
      <c r="Y18" s="75"/>
      <c r="Z18" s="75"/>
      <c r="AA18" s="75"/>
      <c r="AB18" s="75">
        <v>0.3</v>
      </c>
      <c r="AC18" s="76">
        <f t="shared" si="2"/>
        <v>2666.6</v>
      </c>
      <c r="AD18" s="76">
        <v>2666.9</v>
      </c>
      <c r="AE18" s="73">
        <f t="shared" si="3"/>
        <v>-0.3</v>
      </c>
    </row>
    <row r="19" spans="1:31" ht="15" hidden="1">
      <c r="A19" s="72" t="s">
        <v>86</v>
      </c>
      <c r="B19" s="74" t="s">
        <v>58</v>
      </c>
      <c r="C19" s="64">
        <f t="shared" si="4"/>
        <v>498.2</v>
      </c>
      <c r="D19" s="62">
        <f>'[1]2014наш'!AZ24-E19</f>
        <v>253.89999999999998</v>
      </c>
      <c r="E19" s="62">
        <v>244.3</v>
      </c>
      <c r="F19" s="62"/>
      <c r="G19" s="62"/>
      <c r="H19" s="62"/>
      <c r="I19" s="62"/>
      <c r="J19" s="62"/>
      <c r="K19" s="77">
        <f t="shared" si="5"/>
        <v>1189.5000000000002</v>
      </c>
      <c r="L19" s="60">
        <f t="shared" si="0"/>
        <v>1139.1000000000001</v>
      </c>
      <c r="M19" s="61"/>
      <c r="N19" s="61"/>
      <c r="O19" s="61"/>
      <c r="P19" s="61"/>
      <c r="Q19" s="62">
        <v>44.2</v>
      </c>
      <c r="R19" s="62">
        <v>1052.9</v>
      </c>
      <c r="S19" s="62">
        <v>42</v>
      </c>
      <c r="T19" s="62"/>
      <c r="U19" s="60">
        <f t="shared" si="1"/>
        <v>50.4</v>
      </c>
      <c r="V19" s="75">
        <v>50.3</v>
      </c>
      <c r="W19" s="75"/>
      <c r="X19" s="75"/>
      <c r="Y19" s="75"/>
      <c r="Z19" s="75"/>
      <c r="AA19" s="75"/>
      <c r="AB19" s="75">
        <v>0.1</v>
      </c>
      <c r="AC19" s="76">
        <f t="shared" si="2"/>
        <v>1687.7000000000003</v>
      </c>
      <c r="AD19" s="76">
        <v>1687.8</v>
      </c>
      <c r="AE19" s="73">
        <f t="shared" si="3"/>
        <v>-0.1</v>
      </c>
    </row>
    <row r="20" spans="1:31" ht="15" hidden="1">
      <c r="A20" s="72" t="s">
        <v>87</v>
      </c>
      <c r="B20" s="74" t="s">
        <v>88</v>
      </c>
      <c r="C20" s="64">
        <f t="shared" si="4"/>
        <v>1157.9</v>
      </c>
      <c r="D20" s="62">
        <f>'[1]2014наш'!AZ25-E20</f>
        <v>755.3000000000001</v>
      </c>
      <c r="E20" s="62">
        <v>402.6</v>
      </c>
      <c r="F20" s="62"/>
      <c r="G20" s="62"/>
      <c r="H20" s="62"/>
      <c r="I20" s="62"/>
      <c r="J20" s="62"/>
      <c r="K20" s="77">
        <f t="shared" si="5"/>
        <v>1971.5</v>
      </c>
      <c r="L20" s="60">
        <f t="shared" si="0"/>
        <v>1921</v>
      </c>
      <c r="M20" s="61"/>
      <c r="N20" s="61"/>
      <c r="O20" s="61"/>
      <c r="P20" s="61"/>
      <c r="Q20" s="62">
        <v>116.7</v>
      </c>
      <c r="R20" s="62">
        <v>1727</v>
      </c>
      <c r="S20" s="62">
        <v>77.3</v>
      </c>
      <c r="T20" s="62"/>
      <c r="U20" s="60">
        <f t="shared" si="1"/>
        <v>50.5</v>
      </c>
      <c r="V20" s="75">
        <v>50.3</v>
      </c>
      <c r="W20" s="75"/>
      <c r="X20" s="75"/>
      <c r="Y20" s="75"/>
      <c r="Z20" s="75"/>
      <c r="AA20" s="75"/>
      <c r="AB20" s="75">
        <v>0.2</v>
      </c>
      <c r="AC20" s="76">
        <f t="shared" si="2"/>
        <v>3129.4</v>
      </c>
      <c r="AD20" s="76">
        <v>3129.6</v>
      </c>
      <c r="AE20" s="73">
        <f t="shared" si="3"/>
        <v>-0.2</v>
      </c>
    </row>
    <row r="21" spans="1:31" ht="15" customHeight="1" hidden="1">
      <c r="A21" s="72" t="s">
        <v>89</v>
      </c>
      <c r="B21" s="74" t="s">
        <v>90</v>
      </c>
      <c r="C21" s="64">
        <f t="shared" si="4"/>
        <v>810.6</v>
      </c>
      <c r="D21" s="62">
        <f>'[1]2014наш'!AZ26-E21</f>
        <v>403.40000000000003</v>
      </c>
      <c r="E21" s="62">
        <v>407.2</v>
      </c>
      <c r="F21" s="62"/>
      <c r="G21" s="62"/>
      <c r="H21" s="62"/>
      <c r="I21" s="62"/>
      <c r="J21" s="62"/>
      <c r="K21" s="77">
        <f t="shared" si="5"/>
        <v>1577.9999999999998</v>
      </c>
      <c r="L21" s="60">
        <f t="shared" si="0"/>
        <v>1527.4999999999998</v>
      </c>
      <c r="M21" s="61"/>
      <c r="N21" s="61"/>
      <c r="O21" s="61"/>
      <c r="P21" s="61"/>
      <c r="Q21" s="62">
        <v>100.1</v>
      </c>
      <c r="R21" s="62">
        <v>1350.1</v>
      </c>
      <c r="S21" s="62">
        <v>77.3</v>
      </c>
      <c r="T21" s="62"/>
      <c r="U21" s="60">
        <f t="shared" si="1"/>
        <v>50.5</v>
      </c>
      <c r="V21" s="75">
        <v>50.3</v>
      </c>
      <c r="W21" s="75"/>
      <c r="X21" s="75"/>
      <c r="Y21" s="75"/>
      <c r="Z21" s="75"/>
      <c r="AA21" s="75"/>
      <c r="AB21" s="75">
        <v>0.2</v>
      </c>
      <c r="AC21" s="76">
        <f t="shared" si="2"/>
        <v>2388.6</v>
      </c>
      <c r="AD21" s="76">
        <v>2388.8</v>
      </c>
      <c r="AE21" s="73">
        <f t="shared" si="3"/>
        <v>-0.2</v>
      </c>
    </row>
    <row r="22" spans="1:31" ht="15" hidden="1">
      <c r="A22" s="72" t="s">
        <v>91</v>
      </c>
      <c r="B22" s="74" t="s">
        <v>92</v>
      </c>
      <c r="C22" s="64">
        <f t="shared" si="4"/>
        <v>2183.5</v>
      </c>
      <c r="D22" s="62">
        <f>'[1]2014наш'!AZ27-E22</f>
        <v>1341.1</v>
      </c>
      <c r="E22" s="62">
        <v>842.4</v>
      </c>
      <c r="F22" s="62"/>
      <c r="G22" s="62"/>
      <c r="H22" s="62"/>
      <c r="I22" s="62"/>
      <c r="J22" s="62"/>
      <c r="K22" s="77">
        <f t="shared" si="5"/>
        <v>3330.5</v>
      </c>
      <c r="L22" s="60">
        <f t="shared" si="0"/>
        <v>3279.9</v>
      </c>
      <c r="M22" s="61"/>
      <c r="N22" s="61"/>
      <c r="O22" s="61"/>
      <c r="P22" s="61"/>
      <c r="Q22" s="62">
        <v>226.4</v>
      </c>
      <c r="R22" s="62">
        <v>2788.1</v>
      </c>
      <c r="S22" s="62">
        <v>265.4</v>
      </c>
      <c r="T22" s="62"/>
      <c r="U22" s="60">
        <f t="shared" si="1"/>
        <v>50.599999999999994</v>
      </c>
      <c r="V22" s="75">
        <v>50.3</v>
      </c>
      <c r="W22" s="75"/>
      <c r="X22" s="75"/>
      <c r="Y22" s="75"/>
      <c r="Z22" s="75"/>
      <c r="AA22" s="75"/>
      <c r="AB22" s="75">
        <v>0.3</v>
      </c>
      <c r="AC22" s="76">
        <f t="shared" si="2"/>
        <v>5514</v>
      </c>
      <c r="AD22" s="76">
        <v>5514.3</v>
      </c>
      <c r="AE22" s="73">
        <f t="shared" si="3"/>
        <v>-0.3</v>
      </c>
    </row>
    <row r="23" spans="1:31" ht="15" customHeight="1" hidden="1">
      <c r="A23" s="72" t="s">
        <v>95</v>
      </c>
      <c r="B23" s="74" t="s">
        <v>96</v>
      </c>
      <c r="C23" s="64">
        <f t="shared" si="4"/>
        <v>871.7</v>
      </c>
      <c r="D23" s="62">
        <f>'[1]2014наш'!AZ28-E23</f>
        <v>511.00000000000006</v>
      </c>
      <c r="E23" s="62">
        <v>360.7</v>
      </c>
      <c r="F23" s="62"/>
      <c r="G23" s="62"/>
      <c r="H23" s="62"/>
      <c r="I23" s="62"/>
      <c r="J23" s="62"/>
      <c r="K23" s="77">
        <f t="shared" si="5"/>
        <v>2427.2999999999997</v>
      </c>
      <c r="L23" s="60">
        <f t="shared" si="0"/>
        <v>2376.7999999999997</v>
      </c>
      <c r="M23" s="61"/>
      <c r="N23" s="61"/>
      <c r="O23" s="61"/>
      <c r="P23" s="61"/>
      <c r="Q23" s="62">
        <v>121.1</v>
      </c>
      <c r="R23" s="62">
        <v>2109.5</v>
      </c>
      <c r="S23" s="62">
        <v>146.2</v>
      </c>
      <c r="T23" s="62"/>
      <c r="U23" s="60">
        <f t="shared" si="1"/>
        <v>50.5</v>
      </c>
      <c r="V23" s="75">
        <v>50.3</v>
      </c>
      <c r="W23" s="75"/>
      <c r="X23" s="75"/>
      <c r="Y23" s="75"/>
      <c r="Z23" s="75"/>
      <c r="AA23" s="75"/>
      <c r="AB23" s="75">
        <v>0.2</v>
      </c>
      <c r="AC23" s="76">
        <f t="shared" si="2"/>
        <v>3299</v>
      </c>
      <c r="AD23" s="76">
        <v>3299.2</v>
      </c>
      <c r="AE23" s="73">
        <f t="shared" si="3"/>
        <v>-0.2</v>
      </c>
    </row>
    <row r="24" spans="1:31" ht="15" hidden="1">
      <c r="A24" s="72" t="s">
        <v>97</v>
      </c>
      <c r="B24" s="74" t="s">
        <v>98</v>
      </c>
      <c r="C24" s="64">
        <f t="shared" si="4"/>
        <v>1930.4</v>
      </c>
      <c r="D24" s="62">
        <f>'[1]2014наш'!AZ29-E24</f>
        <v>1248.6000000000001</v>
      </c>
      <c r="E24" s="62">
        <v>681.8</v>
      </c>
      <c r="F24" s="62"/>
      <c r="G24" s="62"/>
      <c r="H24" s="62"/>
      <c r="I24" s="62"/>
      <c r="J24" s="62"/>
      <c r="K24" s="77">
        <f t="shared" si="5"/>
        <v>1850.7</v>
      </c>
      <c r="L24" s="60">
        <f t="shared" si="0"/>
        <v>1800</v>
      </c>
      <c r="M24" s="61"/>
      <c r="N24" s="61"/>
      <c r="O24" s="61"/>
      <c r="P24" s="61"/>
      <c r="Q24" s="62">
        <v>238.7</v>
      </c>
      <c r="R24" s="62">
        <v>1326.1</v>
      </c>
      <c r="S24" s="62">
        <v>235.2</v>
      </c>
      <c r="T24" s="62"/>
      <c r="U24" s="60">
        <f t="shared" si="1"/>
        <v>50.699999999999996</v>
      </c>
      <c r="V24" s="75">
        <v>50.3</v>
      </c>
      <c r="W24" s="75"/>
      <c r="X24" s="75"/>
      <c r="Y24" s="75"/>
      <c r="Z24" s="75"/>
      <c r="AA24" s="75"/>
      <c r="AB24" s="75">
        <v>0.4</v>
      </c>
      <c r="AC24" s="76">
        <f t="shared" si="2"/>
        <v>3781.1</v>
      </c>
      <c r="AD24" s="76">
        <v>3781.5</v>
      </c>
      <c r="AE24" s="73">
        <f t="shared" si="3"/>
        <v>-0.4</v>
      </c>
    </row>
    <row r="25" spans="1:31" ht="15" hidden="1">
      <c r="A25" s="72" t="s">
        <v>99</v>
      </c>
      <c r="B25" s="74" t="s">
        <v>100</v>
      </c>
      <c r="C25" s="64">
        <f t="shared" si="4"/>
        <v>670.1</v>
      </c>
      <c r="D25" s="62">
        <f>'[1]2014наш'!AZ30-E25</f>
        <v>288.5</v>
      </c>
      <c r="E25" s="62">
        <v>381.6</v>
      </c>
      <c r="F25" s="62"/>
      <c r="G25" s="62"/>
      <c r="H25" s="62"/>
      <c r="I25" s="62"/>
      <c r="J25" s="62"/>
      <c r="K25" s="77">
        <f t="shared" si="5"/>
        <v>2256.6000000000004</v>
      </c>
      <c r="L25" s="60">
        <f t="shared" si="0"/>
        <v>2206.2000000000003</v>
      </c>
      <c r="M25" s="61"/>
      <c r="N25" s="61"/>
      <c r="O25" s="61"/>
      <c r="P25" s="61"/>
      <c r="Q25" s="62">
        <v>53.9</v>
      </c>
      <c r="R25" s="62">
        <v>2106.9</v>
      </c>
      <c r="S25" s="62">
        <v>45.4</v>
      </c>
      <c r="T25" s="62"/>
      <c r="U25" s="60">
        <f t="shared" si="1"/>
        <v>50.4</v>
      </c>
      <c r="V25" s="75">
        <v>50.3</v>
      </c>
      <c r="W25" s="75"/>
      <c r="X25" s="75"/>
      <c r="Y25" s="75"/>
      <c r="Z25" s="75"/>
      <c r="AA25" s="75"/>
      <c r="AB25" s="75">
        <v>0.1</v>
      </c>
      <c r="AC25" s="64">
        <f t="shared" si="2"/>
        <v>2926.7000000000003</v>
      </c>
      <c r="AD25" s="64">
        <v>2926.8</v>
      </c>
      <c r="AE25" s="73">
        <f t="shared" si="3"/>
        <v>-0.1</v>
      </c>
    </row>
    <row r="26" spans="1:31" ht="15" hidden="1">
      <c r="A26" s="72" t="s">
        <v>101</v>
      </c>
      <c r="B26" s="74" t="s">
        <v>102</v>
      </c>
      <c r="C26" s="64">
        <f t="shared" si="4"/>
        <v>2093.8</v>
      </c>
      <c r="D26" s="62">
        <f>'[1]2014наш'!AZ31-E26</f>
        <v>1877.4</v>
      </c>
      <c r="E26" s="62">
        <v>216.4</v>
      </c>
      <c r="F26" s="62"/>
      <c r="G26" s="62"/>
      <c r="H26" s="62"/>
      <c r="I26" s="62"/>
      <c r="J26" s="62"/>
      <c r="K26" s="77">
        <f t="shared" si="5"/>
        <v>750.6999999999999</v>
      </c>
      <c r="L26" s="60">
        <f t="shared" si="0"/>
        <v>700.0999999999999</v>
      </c>
      <c r="M26" s="61"/>
      <c r="N26" s="61"/>
      <c r="O26" s="61"/>
      <c r="P26" s="61"/>
      <c r="Q26" s="62">
        <v>169.2</v>
      </c>
      <c r="R26" s="62">
        <v>254.7</v>
      </c>
      <c r="S26" s="62">
        <v>276.2</v>
      </c>
      <c r="T26" s="62"/>
      <c r="U26" s="60">
        <f t="shared" si="1"/>
        <v>50.599999999999994</v>
      </c>
      <c r="V26" s="75">
        <v>50.3</v>
      </c>
      <c r="W26" s="75"/>
      <c r="X26" s="75"/>
      <c r="Y26" s="75"/>
      <c r="Z26" s="75"/>
      <c r="AA26" s="75"/>
      <c r="AB26" s="75">
        <v>0.3</v>
      </c>
      <c r="AC26" s="76">
        <f t="shared" si="2"/>
        <v>2844.5</v>
      </c>
      <c r="AD26" s="76">
        <v>2844.8</v>
      </c>
      <c r="AE26" s="73">
        <f t="shared" si="3"/>
        <v>-0.3</v>
      </c>
    </row>
    <row r="27" spans="1:31" ht="15" hidden="1">
      <c r="A27" s="72" t="s">
        <v>103</v>
      </c>
      <c r="B27" s="74" t="s">
        <v>104</v>
      </c>
      <c r="C27" s="64">
        <f t="shared" si="4"/>
        <v>37963.3</v>
      </c>
      <c r="D27" s="62">
        <f>'[1]2014наш'!AZ32-E27</f>
        <v>35736.3</v>
      </c>
      <c r="E27" s="62">
        <v>2227</v>
      </c>
      <c r="F27" s="62"/>
      <c r="G27" s="62"/>
      <c r="H27" s="62"/>
      <c r="I27" s="62"/>
      <c r="J27" s="62"/>
      <c r="K27" s="77">
        <f t="shared" si="5"/>
        <v>8728.6</v>
      </c>
      <c r="L27" s="60">
        <f t="shared" si="0"/>
        <v>8724.4</v>
      </c>
      <c r="M27" s="61"/>
      <c r="N27" s="61"/>
      <c r="O27" s="61"/>
      <c r="P27" s="61"/>
      <c r="Q27" s="62">
        <v>2744.9</v>
      </c>
      <c r="R27" s="62"/>
      <c r="S27" s="62">
        <v>5979.5</v>
      </c>
      <c r="T27" s="62"/>
      <c r="U27" s="60">
        <f t="shared" si="1"/>
        <v>4.2</v>
      </c>
      <c r="V27" s="75">
        <v>0</v>
      </c>
      <c r="W27" s="75"/>
      <c r="X27" s="75"/>
      <c r="Y27" s="75"/>
      <c r="Z27" s="75"/>
      <c r="AA27" s="75"/>
      <c r="AB27" s="75">
        <v>4.2</v>
      </c>
      <c r="AC27" s="77">
        <f t="shared" si="2"/>
        <v>46691.9</v>
      </c>
      <c r="AD27" s="64">
        <v>14778.2</v>
      </c>
      <c r="AE27" s="73">
        <f t="shared" si="3"/>
        <v>31913.7</v>
      </c>
    </row>
    <row r="28" spans="1:31" ht="12.75" customHeight="1" hidden="1">
      <c r="A28" s="78"/>
      <c r="B28" s="79" t="s">
        <v>55</v>
      </c>
      <c r="C28" s="64">
        <f aca="true" t="shared" si="6" ref="C28:AE28">SUM(C6:C27)</f>
        <v>62032.700000000004</v>
      </c>
      <c r="D28" s="80">
        <f t="shared" si="6"/>
        <v>50728</v>
      </c>
      <c r="E28" s="80">
        <f t="shared" si="6"/>
        <v>11304.7</v>
      </c>
      <c r="F28" s="80">
        <f t="shared" si="6"/>
        <v>0</v>
      </c>
      <c r="G28" s="80">
        <f t="shared" si="6"/>
        <v>0</v>
      </c>
      <c r="H28" s="80">
        <f t="shared" si="6"/>
        <v>0</v>
      </c>
      <c r="I28" s="80">
        <f t="shared" si="6"/>
        <v>0</v>
      </c>
      <c r="J28" s="80">
        <f t="shared" si="6"/>
        <v>0</v>
      </c>
      <c r="K28" s="80">
        <f t="shared" si="6"/>
        <v>51212.399999999994</v>
      </c>
      <c r="L28" s="80">
        <f t="shared" si="6"/>
        <v>50147.299999999996</v>
      </c>
      <c r="M28" s="80">
        <f t="shared" si="6"/>
        <v>0</v>
      </c>
      <c r="N28" s="80">
        <f t="shared" si="6"/>
        <v>0</v>
      </c>
      <c r="O28" s="80">
        <f t="shared" si="6"/>
        <v>0</v>
      </c>
      <c r="P28" s="80">
        <f t="shared" si="6"/>
        <v>0</v>
      </c>
      <c r="Q28" s="80">
        <f t="shared" si="6"/>
        <v>5529.599999999999</v>
      </c>
      <c r="R28" s="80">
        <f t="shared" si="6"/>
        <v>35704.9</v>
      </c>
      <c r="S28" s="80">
        <f t="shared" si="6"/>
        <v>8912.8</v>
      </c>
      <c r="T28" s="80">
        <f t="shared" si="6"/>
        <v>0</v>
      </c>
      <c r="U28" s="80">
        <f t="shared" si="6"/>
        <v>1065.1</v>
      </c>
      <c r="V28" s="80">
        <f t="shared" si="6"/>
        <v>1056.2999999999997</v>
      </c>
      <c r="W28" s="80">
        <f t="shared" si="6"/>
        <v>0</v>
      </c>
      <c r="X28" s="80">
        <f t="shared" si="6"/>
        <v>0</v>
      </c>
      <c r="Y28" s="80">
        <f t="shared" si="6"/>
        <v>0</v>
      </c>
      <c r="Z28" s="80">
        <f t="shared" si="6"/>
        <v>0</v>
      </c>
      <c r="AA28" s="80">
        <f t="shared" si="6"/>
        <v>0</v>
      </c>
      <c r="AB28" s="80">
        <f>SUM(AB6:AB27)</f>
        <v>8.8</v>
      </c>
      <c r="AC28" s="80">
        <f t="shared" si="6"/>
        <v>113245.09999999998</v>
      </c>
      <c r="AD28" s="80">
        <f t="shared" si="6"/>
        <v>81336.00000000001</v>
      </c>
      <c r="AE28" s="80">
        <f t="shared" si="6"/>
        <v>31909.100000000002</v>
      </c>
    </row>
    <row r="29" spans="1:31" ht="12.75" customHeight="1" hidden="1">
      <c r="A29" s="82"/>
      <c r="B29" s="83" t="s">
        <v>56</v>
      </c>
      <c r="C29" s="84" t="s">
        <v>54</v>
      </c>
      <c r="D29" s="85" t="s">
        <v>54</v>
      </c>
      <c r="E29" s="85" t="s">
        <v>54</v>
      </c>
      <c r="F29" s="85" t="s">
        <v>54</v>
      </c>
      <c r="G29" s="85" t="s">
        <v>54</v>
      </c>
      <c r="H29" s="85" t="s">
        <v>54</v>
      </c>
      <c r="I29" s="85" t="s">
        <v>54</v>
      </c>
      <c r="J29" s="85" t="s">
        <v>54</v>
      </c>
      <c r="K29" s="115" t="s">
        <v>54</v>
      </c>
      <c r="L29" s="85" t="s">
        <v>54</v>
      </c>
      <c r="M29" s="86"/>
      <c r="N29" s="86"/>
      <c r="O29" s="86"/>
      <c r="P29" s="86"/>
      <c r="Q29" s="85" t="s">
        <v>54</v>
      </c>
      <c r="R29" s="87" t="s">
        <v>54</v>
      </c>
      <c r="S29" s="87" t="s">
        <v>54</v>
      </c>
      <c r="T29" s="87" t="s">
        <v>54</v>
      </c>
      <c r="U29" s="85" t="s">
        <v>54</v>
      </c>
      <c r="V29" s="85" t="s">
        <v>54</v>
      </c>
      <c r="W29" s="85" t="s">
        <v>54</v>
      </c>
      <c r="X29" s="85" t="s">
        <v>54</v>
      </c>
      <c r="Y29" s="85" t="s">
        <v>54</v>
      </c>
      <c r="Z29" s="85" t="s">
        <v>54</v>
      </c>
      <c r="AA29" s="85" t="s">
        <v>54</v>
      </c>
      <c r="AB29" s="85" t="s">
        <v>54</v>
      </c>
      <c r="AC29" s="85" t="s">
        <v>54</v>
      </c>
      <c r="AD29" s="85" t="s">
        <v>54</v>
      </c>
      <c r="AE29" s="85" t="s">
        <v>54</v>
      </c>
    </row>
    <row r="30" spans="1:31" ht="12.75" customHeight="1" hidden="1">
      <c r="A30" s="78"/>
      <c r="B30" s="79" t="s">
        <v>57</v>
      </c>
      <c r="C30" s="64">
        <f aca="true" t="shared" si="7" ref="C30:L30">SUM(C28:C29)</f>
        <v>62032.700000000004</v>
      </c>
      <c r="D30" s="80">
        <f t="shared" si="7"/>
        <v>50728</v>
      </c>
      <c r="E30" s="80">
        <f t="shared" si="7"/>
        <v>11304.7</v>
      </c>
      <c r="F30" s="80">
        <f t="shared" si="7"/>
        <v>0</v>
      </c>
      <c r="G30" s="80">
        <f t="shared" si="7"/>
        <v>0</v>
      </c>
      <c r="H30" s="80">
        <f t="shared" si="7"/>
        <v>0</v>
      </c>
      <c r="I30" s="80">
        <f t="shared" si="7"/>
        <v>0</v>
      </c>
      <c r="J30" s="80">
        <f t="shared" si="7"/>
        <v>0</v>
      </c>
      <c r="K30" s="80">
        <f t="shared" si="7"/>
        <v>51212.399999999994</v>
      </c>
      <c r="L30" s="80">
        <f t="shared" si="7"/>
        <v>50147.299999999996</v>
      </c>
      <c r="M30" s="80"/>
      <c r="N30" s="80"/>
      <c r="O30" s="80"/>
      <c r="P30" s="80"/>
      <c r="Q30" s="80">
        <f aca="true" t="shared" si="8" ref="Q30:AE30">SUM(Q28:Q29)</f>
        <v>5529.599999999999</v>
      </c>
      <c r="R30" s="81">
        <f t="shared" si="8"/>
        <v>35704.9</v>
      </c>
      <c r="S30" s="81">
        <f t="shared" si="8"/>
        <v>8912.8</v>
      </c>
      <c r="T30" s="81">
        <f t="shared" si="8"/>
        <v>0</v>
      </c>
      <c r="U30" s="80">
        <f t="shared" si="8"/>
        <v>1065.1</v>
      </c>
      <c r="V30" s="80">
        <f t="shared" si="8"/>
        <v>1056.2999999999997</v>
      </c>
      <c r="W30" s="80">
        <f t="shared" si="8"/>
        <v>0</v>
      </c>
      <c r="X30" s="80">
        <f t="shared" si="8"/>
        <v>0</v>
      </c>
      <c r="Y30" s="80">
        <f t="shared" si="8"/>
        <v>0</v>
      </c>
      <c r="Z30" s="80">
        <f t="shared" si="8"/>
        <v>0</v>
      </c>
      <c r="AA30" s="80">
        <f t="shared" si="8"/>
        <v>0</v>
      </c>
      <c r="AB30" s="80">
        <f>SUM(AB28:AB29)</f>
        <v>8.8</v>
      </c>
      <c r="AC30" s="80">
        <f t="shared" si="8"/>
        <v>113245.09999999998</v>
      </c>
      <c r="AD30" s="80">
        <f t="shared" si="8"/>
        <v>81336.00000000001</v>
      </c>
      <c r="AE30" s="80">
        <f t="shared" si="8"/>
        <v>31909.100000000002</v>
      </c>
    </row>
    <row r="31" spans="1:31" ht="12.75" customHeight="1">
      <c r="A31" s="88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90"/>
      <c r="O31" s="90"/>
      <c r="P31" s="90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</sheetData>
  <mergeCells count="32">
    <mergeCell ref="C1:C3"/>
    <mergeCell ref="D1:J1"/>
    <mergeCell ref="L1:L3"/>
    <mergeCell ref="Q1:T1"/>
    <mergeCell ref="D2:D3"/>
    <mergeCell ref="E2:E3"/>
    <mergeCell ref="F2:F3"/>
    <mergeCell ref="G2:G3"/>
    <mergeCell ref="H2:H3"/>
    <mergeCell ref="I2:I3"/>
    <mergeCell ref="AE1:AE3"/>
    <mergeCell ref="X2:X3"/>
    <mergeCell ref="Y2:Y3"/>
    <mergeCell ref="Z2:Z3"/>
    <mergeCell ref="AA2:AA3"/>
    <mergeCell ref="AB2:AB3"/>
    <mergeCell ref="AD2:AD3"/>
    <mergeCell ref="AC1:AC3"/>
    <mergeCell ref="J2:J3"/>
    <mergeCell ref="M2:P2"/>
    <mergeCell ref="Q2:Q3"/>
    <mergeCell ref="R2:R3"/>
    <mergeCell ref="K1:K3"/>
    <mergeCell ref="T2:T3"/>
    <mergeCell ref="V2:V3"/>
    <mergeCell ref="S2:S3"/>
    <mergeCell ref="M3:M4"/>
    <mergeCell ref="N3:N4"/>
    <mergeCell ref="O3:O4"/>
    <mergeCell ref="U1:U3"/>
    <mergeCell ref="V1:AB1"/>
    <mergeCell ref="W2:W3"/>
  </mergeCells>
  <conditionalFormatting sqref="A29:B30">
    <cfRule type="expression" priority="1" dxfId="0" stopIfTrue="1">
      <formula>RIGHT($A27,2)="00"</formula>
    </cfRule>
  </conditionalFormatting>
  <conditionalFormatting sqref="A5:A27">
    <cfRule type="expression" priority="2" dxfId="0" stopIfTrue="1">
      <formula>RIGHT($A5,2)="00"</formula>
    </cfRule>
  </conditionalFormatting>
  <conditionalFormatting sqref="B5 C29:AE29">
    <cfRule type="expression" priority="3" dxfId="0" stopIfTrue="1">
      <formula>RIGHT(#REF!,2)="00"</formula>
    </cfRule>
  </conditionalFormatting>
  <conditionalFormatting sqref="A28:B28">
    <cfRule type="expression" priority="4" dxfId="0" stopIfTrue="1">
      <formula>RIGHT(#REF!,2)="00"</formula>
    </cfRule>
  </conditionalFormatting>
  <printOptions/>
  <pageMargins left="0.75" right="0.75" top="1" bottom="1" header="0.5" footer="0.5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C3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0" sqref="D40"/>
    </sheetView>
  </sheetViews>
  <sheetFormatPr defaultColWidth="9.00390625" defaultRowHeight="12.75"/>
  <cols>
    <col min="1" max="1" width="5.375" style="91" customWidth="1"/>
    <col min="2" max="2" width="44.875" style="91" bestFit="1" customWidth="1"/>
    <col min="3" max="3" width="12.75390625" style="113" customWidth="1"/>
    <col min="4" max="4" width="20.25390625" style="67" customWidth="1"/>
    <col min="5" max="5" width="12.75390625" style="67" bestFit="1" customWidth="1"/>
    <col min="6" max="6" width="15.00390625" style="114" customWidth="1"/>
    <col min="7" max="7" width="18.125" style="67" customWidth="1"/>
    <col min="8" max="9" width="13.625" style="67" customWidth="1"/>
    <col min="10" max="11" width="13.625" style="67" hidden="1" customWidth="1"/>
    <col min="12" max="16" width="13.625" style="67" customWidth="1"/>
    <col min="17" max="19" width="13.625" style="67" hidden="1" customWidth="1"/>
    <col min="20" max="20" width="13.875" style="67" customWidth="1"/>
    <col min="21" max="22" width="13.625" style="67" hidden="1" customWidth="1"/>
    <col min="23" max="24" width="13.625" style="67" customWidth="1"/>
    <col min="25" max="26" width="12.375" style="67" customWidth="1"/>
    <col min="27" max="29" width="13.625" style="67" customWidth="1"/>
    <col min="30" max="16384" width="12.375" style="67" customWidth="1"/>
  </cols>
  <sheetData>
    <row r="1" spans="1:29" s="95" customFormat="1" ht="12.75" customHeight="1">
      <c r="A1" s="139" t="s">
        <v>46</v>
      </c>
      <c r="B1" s="139" t="s">
        <v>47</v>
      </c>
      <c r="C1" s="140" t="s">
        <v>5</v>
      </c>
      <c r="D1" s="126" t="s">
        <v>26</v>
      </c>
      <c r="E1" s="126" t="s">
        <v>326</v>
      </c>
      <c r="F1" s="126" t="s">
        <v>27</v>
      </c>
      <c r="G1" s="126" t="s">
        <v>28</v>
      </c>
      <c r="H1" s="126" t="s">
        <v>29</v>
      </c>
      <c r="I1" s="137" t="s">
        <v>14</v>
      </c>
      <c r="J1" s="138"/>
      <c r="K1" s="138"/>
      <c r="L1" s="138"/>
      <c r="M1" s="126" t="s">
        <v>8</v>
      </c>
      <c r="N1" s="136" t="s">
        <v>14</v>
      </c>
      <c r="O1" s="136"/>
      <c r="P1" s="136"/>
      <c r="Q1" s="136"/>
      <c r="R1" s="136"/>
      <c r="S1" s="94"/>
      <c r="T1" s="126" t="s">
        <v>30</v>
      </c>
      <c r="U1" s="94"/>
      <c r="V1" s="94"/>
      <c r="W1" s="126" t="s">
        <v>10</v>
      </c>
      <c r="X1" s="126" t="s">
        <v>32</v>
      </c>
      <c r="Y1" s="134" t="s">
        <v>31</v>
      </c>
      <c r="Z1" s="134"/>
      <c r="AA1" s="131" t="s">
        <v>33</v>
      </c>
      <c r="AB1" s="126" t="s">
        <v>34</v>
      </c>
      <c r="AC1" s="126" t="s">
        <v>35</v>
      </c>
    </row>
    <row r="2" spans="1:29" s="96" customFormat="1" ht="30.75" customHeight="1">
      <c r="A2" s="139"/>
      <c r="B2" s="139"/>
      <c r="C2" s="140"/>
      <c r="D2" s="126"/>
      <c r="E2" s="126"/>
      <c r="F2" s="126"/>
      <c r="G2" s="126"/>
      <c r="H2" s="126"/>
      <c r="I2" s="117" t="s">
        <v>7</v>
      </c>
      <c r="J2" s="117" t="s">
        <v>36</v>
      </c>
      <c r="K2" s="117" t="s">
        <v>37</v>
      </c>
      <c r="L2" s="117" t="s">
        <v>327</v>
      </c>
      <c r="M2" s="126"/>
      <c r="N2" s="117" t="s">
        <v>38</v>
      </c>
      <c r="O2" s="117" t="s">
        <v>39</v>
      </c>
      <c r="P2" s="117" t="s">
        <v>40</v>
      </c>
      <c r="Q2" s="117" t="s">
        <v>41</v>
      </c>
      <c r="R2" s="117" t="s">
        <v>42</v>
      </c>
      <c r="S2" s="117" t="s">
        <v>43</v>
      </c>
      <c r="T2" s="126"/>
      <c r="U2" s="135" t="s">
        <v>9</v>
      </c>
      <c r="V2" s="135" t="s">
        <v>44</v>
      </c>
      <c r="W2" s="126"/>
      <c r="X2" s="126"/>
      <c r="Y2" s="134" t="s">
        <v>324</v>
      </c>
      <c r="Z2" s="134" t="s">
        <v>325</v>
      </c>
      <c r="AA2" s="132"/>
      <c r="AB2" s="126"/>
      <c r="AC2" s="126"/>
    </row>
    <row r="3" spans="1:29" s="97" customFormat="1" ht="25.5" customHeight="1">
      <c r="A3" s="139"/>
      <c r="B3" s="139"/>
      <c r="C3" s="140"/>
      <c r="D3" s="126"/>
      <c r="E3" s="126"/>
      <c r="F3" s="126"/>
      <c r="G3" s="126"/>
      <c r="H3" s="126"/>
      <c r="I3" s="117"/>
      <c r="J3" s="117"/>
      <c r="K3" s="117"/>
      <c r="L3" s="117"/>
      <c r="M3" s="126"/>
      <c r="N3" s="117"/>
      <c r="O3" s="117"/>
      <c r="P3" s="117"/>
      <c r="Q3" s="117"/>
      <c r="R3" s="117"/>
      <c r="S3" s="117"/>
      <c r="T3" s="126"/>
      <c r="U3" s="135"/>
      <c r="V3" s="135"/>
      <c r="W3" s="126"/>
      <c r="X3" s="126"/>
      <c r="Y3" s="134"/>
      <c r="Z3" s="134"/>
      <c r="AA3" s="132"/>
      <c r="AB3" s="126"/>
      <c r="AC3" s="126"/>
    </row>
    <row r="4" spans="1:29" s="97" customFormat="1" ht="11.25" customHeight="1">
      <c r="A4" s="139"/>
      <c r="B4" s="139"/>
      <c r="C4" s="140"/>
      <c r="D4" s="126"/>
      <c r="E4" s="126"/>
      <c r="F4" s="126"/>
      <c r="G4" s="126"/>
      <c r="H4" s="126"/>
      <c r="I4" s="117"/>
      <c r="J4" s="117"/>
      <c r="K4" s="117"/>
      <c r="L4" s="117"/>
      <c r="M4" s="126"/>
      <c r="N4" s="117"/>
      <c r="O4" s="117"/>
      <c r="P4" s="117"/>
      <c r="Q4" s="117"/>
      <c r="R4" s="117"/>
      <c r="S4" s="117"/>
      <c r="T4" s="126"/>
      <c r="U4" s="135"/>
      <c r="V4" s="135"/>
      <c r="W4" s="126"/>
      <c r="X4" s="126"/>
      <c r="Y4" s="134"/>
      <c r="Z4" s="134"/>
      <c r="AA4" s="133"/>
      <c r="AB4" s="126"/>
      <c r="AC4" s="126"/>
    </row>
    <row r="5" spans="1:29" ht="12.75">
      <c r="A5" s="59"/>
      <c r="B5" s="59" t="s">
        <v>54</v>
      </c>
      <c r="C5" s="98"/>
      <c r="D5" s="62"/>
      <c r="E5" s="62"/>
      <c r="F5" s="99"/>
      <c r="G5" s="62"/>
      <c r="H5" s="62"/>
      <c r="I5" s="62"/>
      <c r="J5" s="62"/>
      <c r="K5" s="62"/>
      <c r="L5" s="62"/>
      <c r="M5" s="64"/>
      <c r="N5" s="62"/>
      <c r="O5" s="62"/>
      <c r="P5" s="62"/>
      <c r="Q5" s="62"/>
      <c r="R5" s="62"/>
      <c r="S5" s="62"/>
      <c r="T5" s="100"/>
      <c r="U5" s="62"/>
      <c r="V5" s="62"/>
      <c r="W5" s="100"/>
      <c r="X5" s="100"/>
      <c r="Y5" s="62"/>
      <c r="Z5" s="62"/>
      <c r="AA5" s="100"/>
      <c r="AB5" s="100"/>
      <c r="AC5" s="100"/>
    </row>
    <row r="6" spans="1:29" ht="12.75">
      <c r="A6" s="101" t="s">
        <v>53</v>
      </c>
      <c r="B6" s="69" t="s">
        <v>59</v>
      </c>
      <c r="C6" s="102"/>
      <c r="D6" s="64"/>
      <c r="E6" s="64"/>
      <c r="F6" s="64"/>
      <c r="G6" s="64"/>
      <c r="H6" s="64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64"/>
      <c r="U6" s="103"/>
      <c r="V6" s="103"/>
      <c r="W6" s="64"/>
      <c r="X6" s="64"/>
      <c r="Y6" s="62"/>
      <c r="Z6" s="62"/>
      <c r="AA6" s="64"/>
      <c r="AB6" s="64"/>
      <c r="AC6" s="64"/>
    </row>
    <row r="7" spans="1:29" ht="15" hidden="1">
      <c r="A7" s="104" t="s">
        <v>60</v>
      </c>
      <c r="B7" s="74" t="s">
        <v>61</v>
      </c>
      <c r="C7" s="105">
        <f>D7+F7+G7+H7+M7+W7+X7+AA7+T7+AC7+E7</f>
        <v>3706.7999999999997</v>
      </c>
      <c r="D7" s="100">
        <v>1473.4</v>
      </c>
      <c r="E7" s="100">
        <v>0.2</v>
      </c>
      <c r="F7" s="107">
        <v>50.3</v>
      </c>
      <c r="G7" s="100"/>
      <c r="H7" s="100">
        <f aca="true" t="shared" si="0" ref="H7:H28">SUM(I7:L7)</f>
        <v>681.8</v>
      </c>
      <c r="I7" s="62"/>
      <c r="J7" s="62"/>
      <c r="K7" s="62"/>
      <c r="L7" s="62">
        <v>681.8</v>
      </c>
      <c r="M7" s="64">
        <f aca="true" t="shared" si="1" ref="M7:M28">SUM(N7:S7)</f>
        <v>96.9</v>
      </c>
      <c r="N7" s="62"/>
      <c r="O7" s="62"/>
      <c r="P7" s="62">
        <v>96.9</v>
      </c>
      <c r="Q7" s="62"/>
      <c r="R7" s="62"/>
      <c r="S7" s="62"/>
      <c r="T7" s="100"/>
      <c r="U7" s="106"/>
      <c r="V7" s="106"/>
      <c r="W7" s="100">
        <v>1343</v>
      </c>
      <c r="X7" s="100">
        <f>SUM(Y7:Z7)</f>
        <v>61.2</v>
      </c>
      <c r="Y7" s="62">
        <v>61.2</v>
      </c>
      <c r="Z7" s="62"/>
      <c r="AA7" s="100"/>
      <c r="AB7" s="100"/>
      <c r="AC7" s="100"/>
    </row>
    <row r="8" spans="1:29" ht="15">
      <c r="A8" s="104" t="s">
        <v>62</v>
      </c>
      <c r="B8" s="74" t="s">
        <v>63</v>
      </c>
      <c r="C8" s="105">
        <f aca="true" t="shared" si="2" ref="C8:C28">D8+F8+G8+H8+M8+W8+X8+AA8+T8+AC8+E8</f>
        <v>3117.3999999999996</v>
      </c>
      <c r="D8" s="100">
        <v>1386.1</v>
      </c>
      <c r="E8" s="100">
        <v>0.2</v>
      </c>
      <c r="F8" s="107">
        <v>50.3</v>
      </c>
      <c r="G8" s="100"/>
      <c r="H8" s="100">
        <f t="shared" si="0"/>
        <v>335.1</v>
      </c>
      <c r="I8" s="62"/>
      <c r="J8" s="62"/>
      <c r="K8" s="62"/>
      <c r="L8" s="62">
        <v>335.1</v>
      </c>
      <c r="M8" s="64">
        <f t="shared" si="1"/>
        <v>123.1</v>
      </c>
      <c r="N8" s="62"/>
      <c r="O8" s="62"/>
      <c r="P8" s="62">
        <v>123.1</v>
      </c>
      <c r="Q8" s="62"/>
      <c r="R8" s="62"/>
      <c r="S8" s="62"/>
      <c r="T8" s="100"/>
      <c r="U8" s="106"/>
      <c r="V8" s="106"/>
      <c r="W8" s="100">
        <v>1181.8</v>
      </c>
      <c r="X8" s="100">
        <f aca="true" t="shared" si="3" ref="X8:X28">SUM(Y8:Z8)</f>
        <v>40.8</v>
      </c>
      <c r="Y8" s="62">
        <v>40.8</v>
      </c>
      <c r="Z8" s="62"/>
      <c r="AA8" s="100"/>
      <c r="AB8" s="100"/>
      <c r="AC8" s="100"/>
    </row>
    <row r="9" spans="1:29" ht="15" hidden="1">
      <c r="A9" s="104" t="s">
        <v>64</v>
      </c>
      <c r="B9" s="74" t="s">
        <v>65</v>
      </c>
      <c r="C9" s="105">
        <f t="shared" si="2"/>
        <v>3931</v>
      </c>
      <c r="D9" s="100">
        <v>1520.9</v>
      </c>
      <c r="E9" s="100">
        <v>0.3</v>
      </c>
      <c r="F9" s="107">
        <v>50.3</v>
      </c>
      <c r="G9" s="100"/>
      <c r="H9" s="100">
        <f t="shared" si="0"/>
        <v>507.3</v>
      </c>
      <c r="I9" s="62"/>
      <c r="J9" s="62"/>
      <c r="K9" s="62"/>
      <c r="L9" s="62">
        <v>507.3</v>
      </c>
      <c r="M9" s="64">
        <f t="shared" si="1"/>
        <v>162.3</v>
      </c>
      <c r="N9" s="62"/>
      <c r="O9" s="62"/>
      <c r="P9" s="62">
        <v>162.3</v>
      </c>
      <c r="Q9" s="62"/>
      <c r="R9" s="62"/>
      <c r="S9" s="62"/>
      <c r="T9" s="100"/>
      <c r="U9" s="106"/>
      <c r="V9" s="106"/>
      <c r="W9" s="100">
        <v>1628.7</v>
      </c>
      <c r="X9" s="100">
        <f t="shared" si="3"/>
        <v>61.2</v>
      </c>
      <c r="Y9" s="62">
        <v>61.2</v>
      </c>
      <c r="Z9" s="62"/>
      <c r="AA9" s="100"/>
      <c r="AB9" s="100"/>
      <c r="AC9" s="100"/>
    </row>
    <row r="10" spans="1:29" ht="15" hidden="1">
      <c r="A10" s="104" t="s">
        <v>66</v>
      </c>
      <c r="B10" s="74" t="s">
        <v>67</v>
      </c>
      <c r="C10" s="105">
        <f t="shared" si="2"/>
        <v>3099</v>
      </c>
      <c r="D10" s="100">
        <v>1252.8</v>
      </c>
      <c r="E10" s="100">
        <v>0.2</v>
      </c>
      <c r="F10" s="107">
        <v>50.3</v>
      </c>
      <c r="G10" s="100"/>
      <c r="H10" s="100">
        <f t="shared" si="0"/>
        <v>402.6</v>
      </c>
      <c r="I10" s="62"/>
      <c r="J10" s="62"/>
      <c r="K10" s="62"/>
      <c r="L10" s="62">
        <v>402.6</v>
      </c>
      <c r="M10" s="64">
        <f t="shared" si="1"/>
        <v>133.9</v>
      </c>
      <c r="N10" s="62"/>
      <c r="O10" s="62"/>
      <c r="P10" s="62">
        <v>133.9</v>
      </c>
      <c r="Q10" s="62"/>
      <c r="R10" s="62"/>
      <c r="S10" s="62"/>
      <c r="T10" s="100"/>
      <c r="U10" s="106"/>
      <c r="V10" s="106"/>
      <c r="W10" s="100">
        <v>1218.4</v>
      </c>
      <c r="X10" s="100">
        <f t="shared" si="3"/>
        <v>40.8</v>
      </c>
      <c r="Y10" s="62">
        <v>40.8</v>
      </c>
      <c r="Z10" s="62"/>
      <c r="AA10" s="100"/>
      <c r="AB10" s="100"/>
      <c r="AC10" s="100"/>
    </row>
    <row r="11" spans="1:29" ht="15" hidden="1">
      <c r="A11" s="104" t="s">
        <v>68</v>
      </c>
      <c r="B11" s="74" t="s">
        <v>69</v>
      </c>
      <c r="C11" s="105">
        <f t="shared" si="2"/>
        <v>4397.700000000001</v>
      </c>
      <c r="D11" s="100">
        <v>1753.3</v>
      </c>
      <c r="E11" s="100">
        <v>0.3</v>
      </c>
      <c r="F11" s="107">
        <v>50.3</v>
      </c>
      <c r="G11" s="100"/>
      <c r="H11" s="100">
        <f t="shared" si="0"/>
        <v>556.2</v>
      </c>
      <c r="I11" s="62"/>
      <c r="J11" s="62"/>
      <c r="K11" s="62"/>
      <c r="L11" s="62">
        <v>556.2</v>
      </c>
      <c r="M11" s="64">
        <f t="shared" si="1"/>
        <v>183.7</v>
      </c>
      <c r="N11" s="62"/>
      <c r="O11" s="62"/>
      <c r="P11" s="62">
        <v>183.7</v>
      </c>
      <c r="Q11" s="62"/>
      <c r="R11" s="62"/>
      <c r="S11" s="62"/>
      <c r="T11" s="100"/>
      <c r="U11" s="106"/>
      <c r="V11" s="106"/>
      <c r="W11" s="100">
        <v>1813.1</v>
      </c>
      <c r="X11" s="100">
        <f t="shared" si="3"/>
        <v>40.8</v>
      </c>
      <c r="Y11" s="62">
        <v>40.8</v>
      </c>
      <c r="Z11" s="62"/>
      <c r="AA11" s="100"/>
      <c r="AB11" s="100"/>
      <c r="AC11" s="100"/>
    </row>
    <row r="12" spans="1:29" ht="15" hidden="1">
      <c r="A12" s="104" t="s">
        <v>70</v>
      </c>
      <c r="B12" s="74" t="s">
        <v>71</v>
      </c>
      <c r="C12" s="105">
        <f t="shared" si="2"/>
        <v>2883</v>
      </c>
      <c r="D12" s="100">
        <v>1301.5</v>
      </c>
      <c r="E12" s="100">
        <v>0.3</v>
      </c>
      <c r="F12" s="107">
        <v>50.3</v>
      </c>
      <c r="G12" s="100"/>
      <c r="H12" s="100">
        <f t="shared" si="0"/>
        <v>472.4</v>
      </c>
      <c r="I12" s="62"/>
      <c r="J12" s="62"/>
      <c r="K12" s="62"/>
      <c r="L12" s="62">
        <v>472.4</v>
      </c>
      <c r="M12" s="64">
        <f t="shared" si="1"/>
        <v>165.1</v>
      </c>
      <c r="N12" s="62"/>
      <c r="O12" s="62"/>
      <c r="P12" s="62">
        <v>165.1</v>
      </c>
      <c r="Q12" s="62"/>
      <c r="R12" s="62"/>
      <c r="S12" s="62"/>
      <c r="T12" s="100"/>
      <c r="U12" s="106"/>
      <c r="V12" s="106"/>
      <c r="W12" s="100">
        <v>873</v>
      </c>
      <c r="X12" s="100">
        <f t="shared" si="3"/>
        <v>20.4</v>
      </c>
      <c r="Y12" s="62">
        <v>20.4</v>
      </c>
      <c r="Z12" s="62"/>
      <c r="AA12" s="100"/>
      <c r="AB12" s="100"/>
      <c r="AC12" s="100"/>
    </row>
    <row r="13" spans="1:29" ht="15" hidden="1">
      <c r="A13" s="104" t="s">
        <v>72</v>
      </c>
      <c r="B13" s="74" t="s">
        <v>73</v>
      </c>
      <c r="C13" s="105">
        <f t="shared" si="2"/>
        <v>3470.9</v>
      </c>
      <c r="D13" s="100">
        <v>1302</v>
      </c>
      <c r="E13" s="100">
        <v>0.1</v>
      </c>
      <c r="F13" s="107">
        <v>50.3</v>
      </c>
      <c r="G13" s="100"/>
      <c r="H13" s="100">
        <f t="shared" si="0"/>
        <v>523.6</v>
      </c>
      <c r="I13" s="62"/>
      <c r="J13" s="62"/>
      <c r="K13" s="62"/>
      <c r="L13" s="62">
        <v>523.6</v>
      </c>
      <c r="M13" s="64">
        <f t="shared" si="1"/>
        <v>84.2</v>
      </c>
      <c r="N13" s="62"/>
      <c r="O13" s="62"/>
      <c r="P13" s="62">
        <v>84.2</v>
      </c>
      <c r="Q13" s="62"/>
      <c r="R13" s="62"/>
      <c r="S13" s="62"/>
      <c r="T13" s="100"/>
      <c r="U13" s="106"/>
      <c r="V13" s="106"/>
      <c r="W13" s="100">
        <v>1469.9</v>
      </c>
      <c r="X13" s="100">
        <f t="shared" si="3"/>
        <v>40.8</v>
      </c>
      <c r="Y13" s="62">
        <v>40.8</v>
      </c>
      <c r="Z13" s="62"/>
      <c r="AA13" s="100"/>
      <c r="AB13" s="100"/>
      <c r="AC13" s="100"/>
    </row>
    <row r="14" spans="1:29" ht="15" hidden="1">
      <c r="A14" s="104" t="s">
        <v>74</v>
      </c>
      <c r="B14" s="74" t="s">
        <v>75</v>
      </c>
      <c r="C14" s="105">
        <f t="shared" si="2"/>
        <v>2393.7999999999997</v>
      </c>
      <c r="D14" s="100">
        <v>1318.5</v>
      </c>
      <c r="E14" s="100">
        <v>0.2</v>
      </c>
      <c r="F14" s="107">
        <v>50.3</v>
      </c>
      <c r="G14" s="100"/>
      <c r="H14" s="100">
        <f t="shared" si="0"/>
        <v>181.5</v>
      </c>
      <c r="I14" s="62"/>
      <c r="J14" s="62"/>
      <c r="K14" s="62"/>
      <c r="L14" s="62">
        <v>181.5</v>
      </c>
      <c r="M14" s="64">
        <f t="shared" si="1"/>
        <v>95.1</v>
      </c>
      <c r="N14" s="62"/>
      <c r="O14" s="62"/>
      <c r="P14" s="62">
        <v>95.1</v>
      </c>
      <c r="Q14" s="62"/>
      <c r="R14" s="62"/>
      <c r="S14" s="62"/>
      <c r="T14" s="100"/>
      <c r="U14" s="106"/>
      <c r="V14" s="106"/>
      <c r="W14" s="100">
        <v>707.4</v>
      </c>
      <c r="X14" s="100">
        <f t="shared" si="3"/>
        <v>40.8</v>
      </c>
      <c r="Y14" s="62">
        <v>40.8</v>
      </c>
      <c r="Z14" s="62"/>
      <c r="AA14" s="100"/>
      <c r="AB14" s="100"/>
      <c r="AC14" s="100"/>
    </row>
    <row r="15" spans="1:29" ht="15" hidden="1">
      <c r="A15" s="104" t="s">
        <v>76</v>
      </c>
      <c r="B15" s="74" t="s">
        <v>77</v>
      </c>
      <c r="C15" s="105">
        <f t="shared" si="2"/>
        <v>3950.9</v>
      </c>
      <c r="D15" s="100">
        <v>1404.7</v>
      </c>
      <c r="E15" s="100">
        <v>0.3</v>
      </c>
      <c r="F15" s="107">
        <v>50.3</v>
      </c>
      <c r="G15" s="100"/>
      <c r="H15" s="100">
        <f t="shared" si="0"/>
        <v>665.5</v>
      </c>
      <c r="I15" s="62"/>
      <c r="J15" s="62"/>
      <c r="K15" s="62"/>
      <c r="L15" s="62">
        <v>665.5</v>
      </c>
      <c r="M15" s="64">
        <f t="shared" si="1"/>
        <v>168.2</v>
      </c>
      <c r="N15" s="62"/>
      <c r="O15" s="62"/>
      <c r="P15" s="62">
        <v>168.2</v>
      </c>
      <c r="Q15" s="62"/>
      <c r="R15" s="62"/>
      <c r="S15" s="62"/>
      <c r="T15" s="100"/>
      <c r="U15" s="106"/>
      <c r="V15" s="106"/>
      <c r="W15" s="100">
        <v>1621.1</v>
      </c>
      <c r="X15" s="100">
        <f t="shared" si="3"/>
        <v>40.8</v>
      </c>
      <c r="Y15" s="62">
        <v>40.8</v>
      </c>
      <c r="Z15" s="62"/>
      <c r="AA15" s="100"/>
      <c r="AB15" s="100"/>
      <c r="AC15" s="100"/>
    </row>
    <row r="16" spans="1:29" ht="15" hidden="1">
      <c r="A16" s="104" t="s">
        <v>78</v>
      </c>
      <c r="B16" s="74" t="s">
        <v>79</v>
      </c>
      <c r="C16" s="105">
        <f t="shared" si="2"/>
        <v>3485.7000000000007</v>
      </c>
      <c r="D16" s="100">
        <v>1401.3</v>
      </c>
      <c r="E16" s="100">
        <v>0.3</v>
      </c>
      <c r="F16" s="107">
        <v>50.3</v>
      </c>
      <c r="G16" s="100"/>
      <c r="H16" s="100">
        <f t="shared" si="0"/>
        <v>360.7</v>
      </c>
      <c r="I16" s="62"/>
      <c r="J16" s="62"/>
      <c r="K16" s="62"/>
      <c r="L16" s="62">
        <v>360.7</v>
      </c>
      <c r="M16" s="64">
        <f t="shared" si="1"/>
        <v>162.4</v>
      </c>
      <c r="N16" s="62"/>
      <c r="O16" s="62"/>
      <c r="P16" s="62">
        <v>162.4</v>
      </c>
      <c r="Q16" s="62"/>
      <c r="R16" s="62"/>
      <c r="S16" s="62"/>
      <c r="T16" s="100"/>
      <c r="U16" s="106"/>
      <c r="V16" s="106"/>
      <c r="W16" s="100">
        <v>1469.9</v>
      </c>
      <c r="X16" s="100">
        <f t="shared" si="3"/>
        <v>40.8</v>
      </c>
      <c r="Y16" s="62">
        <v>40.8</v>
      </c>
      <c r="Z16" s="62"/>
      <c r="AA16" s="100"/>
      <c r="AB16" s="100"/>
      <c r="AC16" s="100"/>
    </row>
    <row r="17" spans="1:29" ht="15" hidden="1">
      <c r="A17" s="104" t="s">
        <v>80</v>
      </c>
      <c r="B17" s="74" t="s">
        <v>81</v>
      </c>
      <c r="C17" s="105">
        <f t="shared" si="2"/>
        <v>2288.7999999999997</v>
      </c>
      <c r="D17" s="100">
        <v>1062.2</v>
      </c>
      <c r="E17" s="100">
        <v>0.1</v>
      </c>
      <c r="F17" s="107">
        <v>50.3</v>
      </c>
      <c r="G17" s="100"/>
      <c r="H17" s="100">
        <f t="shared" si="0"/>
        <v>214.1</v>
      </c>
      <c r="I17" s="62"/>
      <c r="J17" s="62"/>
      <c r="K17" s="62"/>
      <c r="L17" s="62">
        <v>214.1</v>
      </c>
      <c r="M17" s="64">
        <f t="shared" si="1"/>
        <v>61.1</v>
      </c>
      <c r="N17" s="62"/>
      <c r="O17" s="62"/>
      <c r="P17" s="62">
        <v>61.1</v>
      </c>
      <c r="Q17" s="62"/>
      <c r="R17" s="62"/>
      <c r="S17" s="62"/>
      <c r="T17" s="100"/>
      <c r="U17" s="106"/>
      <c r="V17" s="106"/>
      <c r="W17" s="100">
        <v>860.2</v>
      </c>
      <c r="X17" s="100">
        <f t="shared" si="3"/>
        <v>40.8</v>
      </c>
      <c r="Y17" s="62">
        <v>40.8</v>
      </c>
      <c r="Z17" s="62"/>
      <c r="AA17" s="100"/>
      <c r="AB17" s="100"/>
      <c r="AC17" s="100"/>
    </row>
    <row r="18" spans="1:29" ht="15" hidden="1">
      <c r="A18" s="104" t="s">
        <v>82</v>
      </c>
      <c r="B18" s="74" t="s">
        <v>83</v>
      </c>
      <c r="C18" s="105">
        <f t="shared" si="2"/>
        <v>1615.3999999999999</v>
      </c>
      <c r="D18" s="100">
        <v>831.2</v>
      </c>
      <c r="E18" s="100">
        <v>0</v>
      </c>
      <c r="F18" s="107">
        <v>50.3</v>
      </c>
      <c r="G18" s="100"/>
      <c r="H18" s="100">
        <f t="shared" si="0"/>
        <v>379.3</v>
      </c>
      <c r="I18" s="62"/>
      <c r="J18" s="62"/>
      <c r="K18" s="62"/>
      <c r="L18" s="62">
        <v>379.3</v>
      </c>
      <c r="M18" s="64">
        <f t="shared" si="1"/>
        <v>25.6</v>
      </c>
      <c r="N18" s="62"/>
      <c r="O18" s="62"/>
      <c r="P18" s="62">
        <v>25.6</v>
      </c>
      <c r="Q18" s="62"/>
      <c r="R18" s="62"/>
      <c r="S18" s="62"/>
      <c r="T18" s="100"/>
      <c r="U18" s="106"/>
      <c r="V18" s="106"/>
      <c r="W18" s="100">
        <v>288.2</v>
      </c>
      <c r="X18" s="100">
        <f t="shared" si="3"/>
        <v>40.8</v>
      </c>
      <c r="Y18" s="62">
        <v>40.8</v>
      </c>
      <c r="Z18" s="62"/>
      <c r="AA18" s="100"/>
      <c r="AB18" s="100"/>
      <c r="AC18" s="100"/>
    </row>
    <row r="19" spans="1:29" ht="15" hidden="1">
      <c r="A19" s="104" t="s">
        <v>84</v>
      </c>
      <c r="B19" s="74" t="s">
        <v>85</v>
      </c>
      <c r="C19" s="105">
        <f t="shared" si="2"/>
        <v>2666.9000000000005</v>
      </c>
      <c r="D19" s="100">
        <v>1068.9</v>
      </c>
      <c r="E19" s="100">
        <v>0.3</v>
      </c>
      <c r="F19" s="107">
        <v>50.3</v>
      </c>
      <c r="G19" s="100"/>
      <c r="H19" s="100">
        <f t="shared" si="0"/>
        <v>260.6</v>
      </c>
      <c r="I19" s="62"/>
      <c r="J19" s="62"/>
      <c r="K19" s="62"/>
      <c r="L19" s="62">
        <v>260.6</v>
      </c>
      <c r="M19" s="64">
        <f t="shared" si="1"/>
        <v>185.9</v>
      </c>
      <c r="N19" s="62"/>
      <c r="O19" s="62"/>
      <c r="P19" s="62">
        <v>185.9</v>
      </c>
      <c r="Q19" s="62"/>
      <c r="R19" s="62"/>
      <c r="S19" s="62"/>
      <c r="T19" s="100"/>
      <c r="U19" s="106"/>
      <c r="V19" s="106"/>
      <c r="W19" s="100">
        <v>1060.1</v>
      </c>
      <c r="X19" s="100">
        <f t="shared" si="3"/>
        <v>40.8</v>
      </c>
      <c r="Y19" s="62">
        <v>40.8</v>
      </c>
      <c r="Z19" s="62"/>
      <c r="AA19" s="100"/>
      <c r="AB19" s="100"/>
      <c r="AC19" s="100"/>
    </row>
    <row r="20" spans="1:29" ht="15" hidden="1">
      <c r="A20" s="104" t="s">
        <v>86</v>
      </c>
      <c r="B20" s="74" t="s">
        <v>58</v>
      </c>
      <c r="C20" s="105">
        <f t="shared" si="2"/>
        <v>1687.7999999999997</v>
      </c>
      <c r="D20" s="100">
        <v>905.5</v>
      </c>
      <c r="E20" s="100">
        <v>0.1</v>
      </c>
      <c r="F20" s="107">
        <v>50.3</v>
      </c>
      <c r="G20" s="100"/>
      <c r="H20" s="100">
        <f t="shared" si="0"/>
        <v>244.3</v>
      </c>
      <c r="I20" s="62"/>
      <c r="J20" s="62"/>
      <c r="K20" s="62"/>
      <c r="L20" s="62">
        <v>244.3</v>
      </c>
      <c r="M20" s="64">
        <f t="shared" si="1"/>
        <v>42.5</v>
      </c>
      <c r="N20" s="62"/>
      <c r="O20" s="62"/>
      <c r="P20" s="62">
        <v>42.5</v>
      </c>
      <c r="Q20" s="62"/>
      <c r="R20" s="62"/>
      <c r="S20" s="62"/>
      <c r="T20" s="100"/>
      <c r="U20" s="106"/>
      <c r="V20" s="106"/>
      <c r="W20" s="100">
        <v>404.3</v>
      </c>
      <c r="X20" s="100">
        <f t="shared" si="3"/>
        <v>40.8</v>
      </c>
      <c r="Y20" s="62">
        <v>40.8</v>
      </c>
      <c r="Z20" s="62"/>
      <c r="AA20" s="100"/>
      <c r="AB20" s="100"/>
      <c r="AC20" s="100"/>
    </row>
    <row r="21" spans="1:29" ht="15" hidden="1">
      <c r="A21" s="104" t="s">
        <v>87</v>
      </c>
      <c r="B21" s="74" t="s">
        <v>88</v>
      </c>
      <c r="C21" s="105">
        <f t="shared" si="2"/>
        <v>3129.6000000000004</v>
      </c>
      <c r="D21" s="100">
        <v>1188</v>
      </c>
      <c r="E21" s="100">
        <v>0.2</v>
      </c>
      <c r="F21" s="107">
        <v>50.3</v>
      </c>
      <c r="G21" s="100"/>
      <c r="H21" s="100">
        <f t="shared" si="0"/>
        <v>402.6</v>
      </c>
      <c r="I21" s="62"/>
      <c r="J21" s="62"/>
      <c r="K21" s="62"/>
      <c r="L21" s="62">
        <v>402.6</v>
      </c>
      <c r="M21" s="64">
        <f t="shared" si="1"/>
        <v>112.2</v>
      </c>
      <c r="N21" s="62"/>
      <c r="O21" s="62"/>
      <c r="P21" s="62">
        <v>112.2</v>
      </c>
      <c r="Q21" s="62"/>
      <c r="R21" s="62"/>
      <c r="S21" s="62"/>
      <c r="T21" s="100"/>
      <c r="U21" s="106"/>
      <c r="V21" s="106"/>
      <c r="W21" s="100">
        <v>1335.5</v>
      </c>
      <c r="X21" s="100">
        <f t="shared" si="3"/>
        <v>40.8</v>
      </c>
      <c r="Y21" s="62">
        <v>40.8</v>
      </c>
      <c r="Z21" s="62"/>
      <c r="AA21" s="100"/>
      <c r="AB21" s="100"/>
      <c r="AC21" s="100"/>
    </row>
    <row r="22" spans="1:29" ht="15" hidden="1">
      <c r="A22" s="104" t="s">
        <v>89</v>
      </c>
      <c r="B22" s="74" t="s">
        <v>90</v>
      </c>
      <c r="C22" s="105">
        <f t="shared" si="2"/>
        <v>2388.8</v>
      </c>
      <c r="D22" s="100">
        <v>947.9</v>
      </c>
      <c r="E22" s="100">
        <v>0.2</v>
      </c>
      <c r="F22" s="107">
        <v>50.3</v>
      </c>
      <c r="G22" s="100"/>
      <c r="H22" s="100">
        <f t="shared" si="0"/>
        <v>407.2</v>
      </c>
      <c r="I22" s="62"/>
      <c r="J22" s="62"/>
      <c r="K22" s="62"/>
      <c r="L22" s="62">
        <v>407.2</v>
      </c>
      <c r="M22" s="64">
        <f t="shared" si="1"/>
        <v>96.2</v>
      </c>
      <c r="N22" s="62"/>
      <c r="O22" s="62"/>
      <c r="P22" s="62">
        <v>96.2</v>
      </c>
      <c r="Q22" s="62"/>
      <c r="R22" s="62"/>
      <c r="S22" s="62"/>
      <c r="T22" s="100"/>
      <c r="U22" s="106"/>
      <c r="V22" s="106"/>
      <c r="W22" s="100">
        <v>846.2</v>
      </c>
      <c r="X22" s="100">
        <f t="shared" si="3"/>
        <v>40.8</v>
      </c>
      <c r="Y22" s="62">
        <v>40.8</v>
      </c>
      <c r="Z22" s="62"/>
      <c r="AA22" s="100"/>
      <c r="AB22" s="100"/>
      <c r="AC22" s="100"/>
    </row>
    <row r="23" spans="1:29" ht="15" hidden="1">
      <c r="A23" s="104" t="s">
        <v>91</v>
      </c>
      <c r="B23" s="74" t="s">
        <v>92</v>
      </c>
      <c r="C23" s="105">
        <f t="shared" si="2"/>
        <v>5514.3</v>
      </c>
      <c r="D23" s="100">
        <v>1753.9</v>
      </c>
      <c r="E23" s="100">
        <v>0.3</v>
      </c>
      <c r="F23" s="107">
        <v>50.3</v>
      </c>
      <c r="G23" s="100"/>
      <c r="H23" s="100">
        <f t="shared" si="0"/>
        <v>842.4</v>
      </c>
      <c r="I23" s="62"/>
      <c r="J23" s="62"/>
      <c r="K23" s="62"/>
      <c r="L23" s="62">
        <v>842.4</v>
      </c>
      <c r="M23" s="64">
        <f t="shared" si="1"/>
        <v>217.6</v>
      </c>
      <c r="N23" s="62"/>
      <c r="O23" s="62"/>
      <c r="P23" s="62">
        <v>217.6</v>
      </c>
      <c r="Q23" s="62"/>
      <c r="R23" s="62"/>
      <c r="S23" s="62"/>
      <c r="T23" s="100"/>
      <c r="U23" s="106"/>
      <c r="V23" s="106"/>
      <c r="W23" s="100">
        <v>2609</v>
      </c>
      <c r="X23" s="100">
        <f t="shared" si="3"/>
        <v>40.8</v>
      </c>
      <c r="Y23" s="62">
        <v>40.8</v>
      </c>
      <c r="Z23" s="62"/>
      <c r="AA23" s="100"/>
      <c r="AB23" s="100"/>
      <c r="AC23" s="100"/>
    </row>
    <row r="24" spans="1:29" ht="15" hidden="1">
      <c r="A24" s="104" t="s">
        <v>95</v>
      </c>
      <c r="B24" s="74" t="s">
        <v>96</v>
      </c>
      <c r="C24" s="105">
        <f t="shared" si="2"/>
        <v>3299.2</v>
      </c>
      <c r="D24" s="100">
        <v>1299.3</v>
      </c>
      <c r="E24" s="100">
        <v>0.2</v>
      </c>
      <c r="F24" s="107">
        <v>50.3</v>
      </c>
      <c r="G24" s="100"/>
      <c r="H24" s="100">
        <f t="shared" si="0"/>
        <v>360.7</v>
      </c>
      <c r="I24" s="62"/>
      <c r="J24" s="62"/>
      <c r="K24" s="62"/>
      <c r="L24" s="62">
        <v>360.7</v>
      </c>
      <c r="M24" s="64">
        <f t="shared" si="1"/>
        <v>116.3</v>
      </c>
      <c r="N24" s="62"/>
      <c r="O24" s="62"/>
      <c r="P24" s="62">
        <v>116.3</v>
      </c>
      <c r="Q24" s="62"/>
      <c r="R24" s="62"/>
      <c r="S24" s="62"/>
      <c r="T24" s="100"/>
      <c r="U24" s="106"/>
      <c r="V24" s="106"/>
      <c r="W24" s="100">
        <v>1411.2</v>
      </c>
      <c r="X24" s="100">
        <f t="shared" si="3"/>
        <v>61.2</v>
      </c>
      <c r="Y24" s="62">
        <v>61.2</v>
      </c>
      <c r="Z24" s="62"/>
      <c r="AA24" s="100"/>
      <c r="AB24" s="100"/>
      <c r="AC24" s="100"/>
    </row>
    <row r="25" spans="1:29" ht="15" hidden="1">
      <c r="A25" s="104" t="s">
        <v>97</v>
      </c>
      <c r="B25" s="74" t="s">
        <v>98</v>
      </c>
      <c r="C25" s="105">
        <f t="shared" si="2"/>
        <v>3781.5000000000005</v>
      </c>
      <c r="D25" s="100">
        <v>1395.2</v>
      </c>
      <c r="E25" s="100">
        <v>0.4</v>
      </c>
      <c r="F25" s="107">
        <v>50.3</v>
      </c>
      <c r="G25" s="100"/>
      <c r="H25" s="100">
        <f t="shared" si="0"/>
        <v>681.8</v>
      </c>
      <c r="I25" s="62"/>
      <c r="J25" s="62"/>
      <c r="K25" s="62"/>
      <c r="L25" s="62">
        <v>681.8</v>
      </c>
      <c r="M25" s="64">
        <f t="shared" si="1"/>
        <v>229.4</v>
      </c>
      <c r="N25" s="62"/>
      <c r="O25" s="62"/>
      <c r="P25" s="62">
        <v>229.4</v>
      </c>
      <c r="Q25" s="62"/>
      <c r="R25" s="62"/>
      <c r="S25" s="62"/>
      <c r="T25" s="100"/>
      <c r="U25" s="106"/>
      <c r="V25" s="106"/>
      <c r="W25" s="100">
        <v>1383.6</v>
      </c>
      <c r="X25" s="100">
        <f t="shared" si="3"/>
        <v>40.8</v>
      </c>
      <c r="Y25" s="62">
        <v>40.8</v>
      </c>
      <c r="Z25" s="62"/>
      <c r="AA25" s="100"/>
      <c r="AB25" s="100"/>
      <c r="AC25" s="100"/>
    </row>
    <row r="26" spans="1:29" ht="15" hidden="1">
      <c r="A26" s="104" t="s">
        <v>99</v>
      </c>
      <c r="B26" s="74" t="s">
        <v>100</v>
      </c>
      <c r="C26" s="105">
        <f t="shared" si="2"/>
        <v>2926.8</v>
      </c>
      <c r="D26" s="100">
        <v>1227.4</v>
      </c>
      <c r="E26" s="100">
        <v>0.1</v>
      </c>
      <c r="F26" s="107">
        <v>50.3</v>
      </c>
      <c r="G26" s="100"/>
      <c r="H26" s="100">
        <f t="shared" si="0"/>
        <v>381.6</v>
      </c>
      <c r="I26" s="62"/>
      <c r="J26" s="62"/>
      <c r="K26" s="62"/>
      <c r="L26" s="62">
        <v>381.6</v>
      </c>
      <c r="M26" s="64">
        <f t="shared" si="1"/>
        <v>51.8</v>
      </c>
      <c r="N26" s="62"/>
      <c r="O26" s="62"/>
      <c r="P26" s="62">
        <v>51.8</v>
      </c>
      <c r="Q26" s="62"/>
      <c r="R26" s="62"/>
      <c r="S26" s="62"/>
      <c r="T26" s="100"/>
      <c r="U26" s="106"/>
      <c r="V26" s="106"/>
      <c r="W26" s="100">
        <v>1174.8</v>
      </c>
      <c r="X26" s="100">
        <f t="shared" si="3"/>
        <v>40.8</v>
      </c>
      <c r="Y26" s="62">
        <v>40.8</v>
      </c>
      <c r="Z26" s="62"/>
      <c r="AA26" s="100"/>
      <c r="AB26" s="100"/>
      <c r="AC26" s="100"/>
    </row>
    <row r="27" spans="1:29" ht="15" hidden="1">
      <c r="A27" s="104" t="s">
        <v>101</v>
      </c>
      <c r="B27" s="74" t="s">
        <v>102</v>
      </c>
      <c r="C27" s="105">
        <f t="shared" si="2"/>
        <v>2844.8</v>
      </c>
      <c r="D27" s="100">
        <v>1293.2</v>
      </c>
      <c r="E27" s="100">
        <v>0.3</v>
      </c>
      <c r="F27" s="107">
        <v>50.3</v>
      </c>
      <c r="G27" s="100"/>
      <c r="H27" s="100">
        <f t="shared" si="0"/>
        <v>216.4</v>
      </c>
      <c r="I27" s="62"/>
      <c r="J27" s="62"/>
      <c r="K27" s="62"/>
      <c r="L27" s="62">
        <v>216.4</v>
      </c>
      <c r="M27" s="64">
        <f t="shared" si="1"/>
        <v>162.6</v>
      </c>
      <c r="N27" s="62"/>
      <c r="O27" s="62"/>
      <c r="P27" s="62">
        <v>162.6</v>
      </c>
      <c r="Q27" s="62"/>
      <c r="R27" s="62"/>
      <c r="S27" s="62"/>
      <c r="T27" s="100"/>
      <c r="U27" s="106"/>
      <c r="V27" s="106"/>
      <c r="W27" s="100">
        <v>1081.2</v>
      </c>
      <c r="X27" s="100">
        <f t="shared" si="3"/>
        <v>40.8</v>
      </c>
      <c r="Y27" s="62">
        <v>40.8</v>
      </c>
      <c r="Z27" s="62"/>
      <c r="AA27" s="100"/>
      <c r="AB27" s="100"/>
      <c r="AC27" s="100"/>
    </row>
    <row r="28" spans="1:29" ht="15" hidden="1">
      <c r="A28" s="104" t="s">
        <v>103</v>
      </c>
      <c r="B28" s="74" t="s">
        <v>104</v>
      </c>
      <c r="C28" s="105">
        <f t="shared" si="2"/>
        <v>14778.2</v>
      </c>
      <c r="D28" s="100">
        <v>6299.7</v>
      </c>
      <c r="E28" s="100">
        <v>4.2</v>
      </c>
      <c r="F28" s="107">
        <v>0</v>
      </c>
      <c r="G28" s="100"/>
      <c r="H28" s="100">
        <f t="shared" si="0"/>
        <v>2227</v>
      </c>
      <c r="I28" s="62"/>
      <c r="J28" s="62"/>
      <c r="K28" s="62"/>
      <c r="L28" s="62">
        <v>2227</v>
      </c>
      <c r="M28" s="64">
        <f t="shared" si="1"/>
        <v>6206.5</v>
      </c>
      <c r="N28" s="62"/>
      <c r="O28" s="62"/>
      <c r="P28" s="62">
        <v>6206.5</v>
      </c>
      <c r="Q28" s="62"/>
      <c r="R28" s="62"/>
      <c r="S28" s="62"/>
      <c r="T28" s="100"/>
      <c r="U28" s="106"/>
      <c r="V28" s="106">
        <f>ROUND(W28,1)</f>
        <v>0</v>
      </c>
      <c r="W28" s="100">
        <v>0</v>
      </c>
      <c r="X28" s="100">
        <f t="shared" si="3"/>
        <v>40.8</v>
      </c>
      <c r="Y28" s="62">
        <v>40.8</v>
      </c>
      <c r="Z28" s="62"/>
      <c r="AA28" s="100"/>
      <c r="AB28" s="100"/>
      <c r="AC28" s="100"/>
    </row>
    <row r="29" spans="1:29" ht="12.75" hidden="1">
      <c r="A29" s="108"/>
      <c r="B29" s="109" t="s">
        <v>55</v>
      </c>
      <c r="C29" s="102">
        <f aca="true" t="shared" si="4" ref="C29:AC29">SUM(C7:C28)</f>
        <v>81358.30000000002</v>
      </c>
      <c r="D29" s="64">
        <f t="shared" si="4"/>
        <v>33386.90000000001</v>
      </c>
      <c r="E29" s="64">
        <f t="shared" si="4"/>
        <v>8.8</v>
      </c>
      <c r="F29" s="64">
        <f t="shared" si="4"/>
        <v>1056.2999999999997</v>
      </c>
      <c r="G29" s="64">
        <f t="shared" si="4"/>
        <v>0</v>
      </c>
      <c r="H29" s="64">
        <f t="shared" si="4"/>
        <v>11304.7</v>
      </c>
      <c r="I29" s="64">
        <f t="shared" si="4"/>
        <v>0</v>
      </c>
      <c r="J29" s="64">
        <f t="shared" si="4"/>
        <v>0</v>
      </c>
      <c r="K29" s="64">
        <f t="shared" si="4"/>
        <v>0</v>
      </c>
      <c r="L29" s="64">
        <f t="shared" si="4"/>
        <v>11304.7</v>
      </c>
      <c r="M29" s="64">
        <f t="shared" si="4"/>
        <v>8882.6</v>
      </c>
      <c r="N29" s="64">
        <f t="shared" si="4"/>
        <v>0</v>
      </c>
      <c r="O29" s="64">
        <f t="shared" si="4"/>
        <v>0</v>
      </c>
      <c r="P29" s="64">
        <f t="shared" si="4"/>
        <v>8882.6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25780.6</v>
      </c>
      <c r="X29" s="64">
        <f>SUM(X7:X28)</f>
        <v>938.3999999999997</v>
      </c>
      <c r="Y29" s="64">
        <f>SUM(Y7:Y28)</f>
        <v>938.3999999999997</v>
      </c>
      <c r="Z29" s="64">
        <f>SUM(Z7:Z28)</f>
        <v>0</v>
      </c>
      <c r="AA29" s="64">
        <f t="shared" si="4"/>
        <v>0</v>
      </c>
      <c r="AB29" s="64">
        <f t="shared" si="4"/>
        <v>0</v>
      </c>
      <c r="AC29" s="64">
        <f t="shared" si="4"/>
        <v>0</v>
      </c>
    </row>
    <row r="30" spans="1:29" ht="12.75" hidden="1">
      <c r="A30" s="110"/>
      <c r="B30" s="111" t="s">
        <v>56</v>
      </c>
      <c r="C30" s="98"/>
      <c r="D30" s="62"/>
      <c r="E30" s="62"/>
      <c r="F30" s="112"/>
      <c r="G30" s="62">
        <v>0</v>
      </c>
      <c r="H30" s="62"/>
      <c r="I30" s="62"/>
      <c r="J30" s="62"/>
      <c r="K30" s="62"/>
      <c r="L30" s="62"/>
      <c r="M30" s="64"/>
      <c r="N30" s="62">
        <v>0</v>
      </c>
      <c r="O30" s="62"/>
      <c r="P30" s="62"/>
      <c r="Q30" s="62"/>
      <c r="R30" s="62"/>
      <c r="S30" s="62"/>
      <c r="T30" s="62"/>
      <c r="U30" s="63"/>
      <c r="V30" s="63"/>
      <c r="W30" s="62"/>
      <c r="X30" s="62"/>
      <c r="Y30" s="62"/>
      <c r="Z30" s="62"/>
      <c r="AA30" s="70" t="s">
        <v>54</v>
      </c>
      <c r="AB30" s="62"/>
      <c r="AC30" s="62"/>
    </row>
    <row r="31" spans="1:29" ht="12.75" hidden="1">
      <c r="A31" s="108"/>
      <c r="B31" s="109" t="s">
        <v>57</v>
      </c>
      <c r="C31" s="102">
        <f aca="true" t="shared" si="5" ref="C31:AB31">SUM(C29:C30)</f>
        <v>81358.30000000002</v>
      </c>
      <c r="D31" s="76">
        <f t="shared" si="5"/>
        <v>33386.90000000001</v>
      </c>
      <c r="E31" s="76">
        <f t="shared" si="5"/>
        <v>8.8</v>
      </c>
      <c r="F31" s="76">
        <f t="shared" si="5"/>
        <v>1056.2999999999997</v>
      </c>
      <c r="G31" s="64">
        <f t="shared" si="5"/>
        <v>0</v>
      </c>
      <c r="H31" s="76">
        <f t="shared" si="5"/>
        <v>11304.7</v>
      </c>
      <c r="I31" s="64">
        <f t="shared" si="5"/>
        <v>0</v>
      </c>
      <c r="J31" s="64">
        <f t="shared" si="5"/>
        <v>0</v>
      </c>
      <c r="K31" s="64">
        <f t="shared" si="5"/>
        <v>0</v>
      </c>
      <c r="L31" s="64">
        <f t="shared" si="5"/>
        <v>11304.7</v>
      </c>
      <c r="M31" s="64">
        <f t="shared" si="5"/>
        <v>8882.6</v>
      </c>
      <c r="N31" s="64">
        <f t="shared" si="5"/>
        <v>0</v>
      </c>
      <c r="O31" s="64">
        <f t="shared" si="5"/>
        <v>0</v>
      </c>
      <c r="P31" s="64">
        <f t="shared" si="5"/>
        <v>8882.6</v>
      </c>
      <c r="Q31" s="64">
        <f t="shared" si="5"/>
        <v>0</v>
      </c>
      <c r="R31" s="64">
        <f t="shared" si="5"/>
        <v>0</v>
      </c>
      <c r="S31" s="64">
        <f t="shared" si="5"/>
        <v>0</v>
      </c>
      <c r="T31" s="64">
        <f t="shared" si="5"/>
        <v>0</v>
      </c>
      <c r="U31" s="64">
        <f t="shared" si="5"/>
        <v>0</v>
      </c>
      <c r="V31" s="64">
        <f t="shared" si="5"/>
        <v>0</v>
      </c>
      <c r="W31" s="64">
        <f t="shared" si="5"/>
        <v>25780.6</v>
      </c>
      <c r="X31" s="64">
        <f>SUM(X29:X30)</f>
        <v>938.3999999999997</v>
      </c>
      <c r="Y31" s="64">
        <f>SUM(Y29:Y30)</f>
        <v>938.3999999999997</v>
      </c>
      <c r="Z31" s="64">
        <f>SUM(Z29:Z30)</f>
        <v>0</v>
      </c>
      <c r="AA31" s="64">
        <f t="shared" si="5"/>
        <v>0</v>
      </c>
      <c r="AB31" s="64">
        <f t="shared" si="5"/>
        <v>0</v>
      </c>
      <c r="AC31" s="64"/>
    </row>
  </sheetData>
  <mergeCells count="32">
    <mergeCell ref="E1:E4"/>
    <mergeCell ref="A1:A4"/>
    <mergeCell ref="B1:B4"/>
    <mergeCell ref="C1:C4"/>
    <mergeCell ref="D1:D4"/>
    <mergeCell ref="F1:F4"/>
    <mergeCell ref="G1:G4"/>
    <mergeCell ref="H1:H4"/>
    <mergeCell ref="I1:L1"/>
    <mergeCell ref="I2:I4"/>
    <mergeCell ref="J2:J4"/>
    <mergeCell ref="K2:K4"/>
    <mergeCell ref="L2:L4"/>
    <mergeCell ref="M1:M4"/>
    <mergeCell ref="N1:R1"/>
    <mergeCell ref="T1:T4"/>
    <mergeCell ref="N2:N4"/>
    <mergeCell ref="O2:O4"/>
    <mergeCell ref="P2:P4"/>
    <mergeCell ref="Q2:Q4"/>
    <mergeCell ref="R2:R4"/>
    <mergeCell ref="S2:S4"/>
    <mergeCell ref="U2:U4"/>
    <mergeCell ref="V2:V4"/>
    <mergeCell ref="Y2:Y4"/>
    <mergeCell ref="Z2:Z4"/>
    <mergeCell ref="AA1:AA4"/>
    <mergeCell ref="AB1:AB4"/>
    <mergeCell ref="AC1:AC4"/>
    <mergeCell ref="W1:W4"/>
    <mergeCell ref="X1:X4"/>
    <mergeCell ref="Y1:Z1"/>
  </mergeCells>
  <conditionalFormatting sqref="A30:B31">
    <cfRule type="expression" priority="1" dxfId="0" stopIfTrue="1">
      <formula>RIGHT($A28,2)="00"</formula>
    </cfRule>
  </conditionalFormatting>
  <conditionalFormatting sqref="A6:A28 F7:F28">
    <cfRule type="expression" priority="2" dxfId="0" stopIfTrue="1">
      <formula>RIGHT($A6,2)="00"</formula>
    </cfRule>
  </conditionalFormatting>
  <conditionalFormatting sqref="F30 B6">
    <cfRule type="expression" priority="3" dxfId="0" stopIfTrue="1">
      <formula>RIGHT(#REF!,2)="00"</formula>
    </cfRule>
  </conditionalFormatting>
  <conditionalFormatting sqref="A29:B29">
    <cfRule type="expression" priority="4" dxfId="0" stopIfTrue="1">
      <formula>RIGHT(#REF!,2)="00"</formula>
    </cfRule>
  </conditionalFormatting>
  <printOptions/>
  <pageMargins left="0.75" right="0.75" top="1" bottom="1" header="0.5" footer="0.5"/>
  <pageSetup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B27"/>
  <sheetViews>
    <sheetView showZeros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R37" sqref="AR37"/>
    </sheetView>
  </sheetViews>
  <sheetFormatPr defaultColWidth="9.00390625" defaultRowHeight="12.75"/>
  <cols>
    <col min="1" max="1" width="6.25390625" style="40" bestFit="1" customWidth="1"/>
    <col min="2" max="2" width="26.375" style="41" customWidth="1"/>
    <col min="3" max="3" width="10.875" style="42" customWidth="1"/>
    <col min="4" max="5" width="13.25390625" style="43" customWidth="1"/>
    <col min="6" max="6" width="11.00390625" style="44" customWidth="1"/>
    <col min="7" max="7" width="8.375" style="43" customWidth="1"/>
    <col min="8" max="8" width="9.25390625" style="43" customWidth="1"/>
    <col min="9" max="9" width="11.625" style="43" hidden="1" customWidth="1"/>
    <col min="10" max="10" width="11.625" style="43" customWidth="1"/>
    <col min="11" max="11" width="10.875" style="43" hidden="1" customWidth="1"/>
    <col min="12" max="12" width="10.875" style="43" customWidth="1"/>
    <col min="13" max="13" width="12.625" style="43" hidden="1" customWidth="1"/>
    <col min="14" max="14" width="10.875" style="43" customWidth="1"/>
    <col min="15" max="15" width="9.25390625" style="43" customWidth="1"/>
    <col min="16" max="16" width="7.75390625" style="43" customWidth="1"/>
    <col min="17" max="18" width="11.625" style="43" customWidth="1"/>
    <col min="19" max="19" width="10.625" style="43" hidden="1" customWidth="1"/>
    <col min="20" max="20" width="11.625" style="43" customWidth="1"/>
    <col min="21" max="22" width="10.625" style="43" customWidth="1"/>
    <col min="23" max="23" width="9.25390625" style="43" customWidth="1"/>
    <col min="24" max="24" width="10.25390625" style="43" customWidth="1"/>
    <col min="25" max="25" width="9.875" style="43" customWidth="1"/>
    <col min="26" max="26" width="8.75390625" style="43" customWidth="1"/>
    <col min="27" max="27" width="10.00390625" style="43" bestFit="1" customWidth="1"/>
    <col min="28" max="28" width="9.125" style="43" customWidth="1"/>
    <col min="29" max="29" width="10.75390625" style="43" customWidth="1"/>
    <col min="30" max="30" width="9.375" style="43" customWidth="1"/>
    <col min="31" max="31" width="10.375" style="43" customWidth="1"/>
    <col min="32" max="32" width="10.25390625" style="43" hidden="1" customWidth="1"/>
    <col min="33" max="33" width="9.25390625" style="43" hidden="1" customWidth="1"/>
    <col min="34" max="34" width="10.25390625" style="43" hidden="1" customWidth="1"/>
    <col min="35" max="35" width="9.25390625" style="43" hidden="1" customWidth="1"/>
    <col min="36" max="36" width="10.00390625" style="43" bestFit="1" customWidth="1"/>
    <col min="37" max="37" width="10.25390625" style="43" hidden="1" customWidth="1"/>
    <col min="38" max="38" width="10.875" style="43" customWidth="1"/>
    <col min="39" max="39" width="10.25390625" style="43" customWidth="1"/>
    <col min="40" max="41" width="9.25390625" style="43" customWidth="1"/>
    <col min="42" max="43" width="9.25390625" style="43" hidden="1" customWidth="1"/>
    <col min="44" max="44" width="9.25390625" style="43" customWidth="1"/>
    <col min="45" max="46" width="10.875" style="43" customWidth="1"/>
    <col min="47" max="47" width="9.25390625" style="43" customWidth="1"/>
    <col min="48" max="48" width="10.25390625" style="43" customWidth="1"/>
    <col min="49" max="49" width="10.25390625" style="43" hidden="1" customWidth="1"/>
    <col min="50" max="50" width="10.25390625" style="43" customWidth="1"/>
    <col min="51" max="52" width="9.125" style="43" hidden="1" customWidth="1"/>
    <col min="53" max="53" width="10.25390625" style="43" hidden="1" customWidth="1"/>
    <col min="54" max="54" width="9.75390625" style="43" customWidth="1"/>
    <col min="55" max="55" width="9.125" style="43" customWidth="1"/>
    <col min="56" max="57" width="15.125" style="43" hidden="1" customWidth="1"/>
    <col min="58" max="58" width="10.25390625" style="43" customWidth="1"/>
    <col min="59" max="60" width="11.25390625" style="43" hidden="1" customWidth="1"/>
    <col min="61" max="63" width="9.25390625" style="43" hidden="1" customWidth="1"/>
    <col min="64" max="66" width="10.875" style="43" hidden="1" customWidth="1"/>
    <col min="67" max="67" width="9.25390625" style="43" hidden="1" customWidth="1"/>
    <col min="68" max="68" width="11.625" style="43" hidden="1" customWidth="1"/>
    <col min="69" max="69" width="10.625" style="43" hidden="1" customWidth="1"/>
    <col min="70" max="70" width="11.00390625" style="43" customWidth="1"/>
    <col min="71" max="71" width="10.00390625" style="43" hidden="1" customWidth="1"/>
    <col min="72" max="72" width="10.00390625" style="43" customWidth="1"/>
    <col min="73" max="73" width="8.75390625" style="43" customWidth="1"/>
    <col min="74" max="74" width="10.875" style="43" customWidth="1"/>
    <col min="75" max="76" width="10.875" style="43" hidden="1" customWidth="1"/>
    <col min="77" max="78" width="11.625" style="43" hidden="1" customWidth="1"/>
    <col min="79" max="80" width="11.625" style="43" customWidth="1"/>
    <col min="81" max="81" width="11.125" style="43" customWidth="1"/>
    <col min="82" max="82" width="10.625" style="43" customWidth="1"/>
    <col min="83" max="83" width="9.75390625" style="43" customWidth="1"/>
    <col min="84" max="86" width="9.25390625" style="43" hidden="1" customWidth="1"/>
    <col min="87" max="87" width="10.875" style="43" hidden="1" customWidth="1"/>
    <col min="88" max="89" width="10.625" style="43" hidden="1" customWidth="1"/>
    <col min="90" max="90" width="10.375" style="43" hidden="1" customWidth="1"/>
    <col min="91" max="91" width="9.125" style="43" hidden="1" customWidth="1"/>
    <col min="92" max="92" width="10.00390625" style="43" customWidth="1"/>
    <col min="93" max="95" width="9.125" style="43" hidden="1" customWidth="1"/>
    <col min="96" max="96" width="10.00390625" style="43" customWidth="1"/>
    <col min="97" max="101" width="9.125" style="43" hidden="1" customWidth="1"/>
    <col min="102" max="102" width="9.125" style="43" customWidth="1"/>
    <col min="103" max="103" width="9.125" style="43" hidden="1" customWidth="1"/>
    <col min="104" max="104" width="9.125" style="43" customWidth="1"/>
  </cols>
  <sheetData>
    <row r="1" spans="2:12" ht="27.75" customHeight="1">
      <c r="B1" s="46"/>
      <c r="C1" s="141"/>
      <c r="D1" s="141"/>
      <c r="E1" s="45"/>
      <c r="F1" s="45"/>
      <c r="G1" s="45"/>
      <c r="H1" s="45"/>
      <c r="I1" s="45"/>
      <c r="J1" s="45"/>
      <c r="K1" s="45"/>
      <c r="L1" s="45"/>
    </row>
    <row r="2" spans="1:104" s="1" customFormat="1" ht="117.75" customHeight="1">
      <c r="A2" s="2" t="s">
        <v>109</v>
      </c>
      <c r="B2" s="3" t="s">
        <v>47</v>
      </c>
      <c r="C2" s="4" t="s">
        <v>110</v>
      </c>
      <c r="D2" s="5" t="s">
        <v>111</v>
      </c>
      <c r="E2" s="5" t="s">
        <v>112</v>
      </c>
      <c r="F2" s="6" t="s">
        <v>113</v>
      </c>
      <c r="G2" s="5" t="s">
        <v>114</v>
      </c>
      <c r="H2" s="7" t="s">
        <v>115</v>
      </c>
      <c r="I2" s="7" t="s">
        <v>116</v>
      </c>
      <c r="J2" s="7" t="s">
        <v>117</v>
      </c>
      <c r="K2" s="7" t="s">
        <v>118</v>
      </c>
      <c r="L2" s="7" t="s">
        <v>171</v>
      </c>
      <c r="M2" s="7" t="s">
        <v>119</v>
      </c>
      <c r="N2" s="5" t="s">
        <v>120</v>
      </c>
      <c r="O2" s="5" t="s">
        <v>121</v>
      </c>
      <c r="P2" s="5" t="s">
        <v>122</v>
      </c>
      <c r="Q2" s="7" t="s">
        <v>123</v>
      </c>
      <c r="R2" s="7" t="s">
        <v>124</v>
      </c>
      <c r="S2" s="7" t="s">
        <v>125</v>
      </c>
      <c r="T2" s="7" t="s">
        <v>126</v>
      </c>
      <c r="U2" s="5" t="s">
        <v>127</v>
      </c>
      <c r="V2" s="7" t="s">
        <v>128</v>
      </c>
      <c r="W2" s="7" t="s">
        <v>129</v>
      </c>
      <c r="X2" s="5" t="s">
        <v>130</v>
      </c>
      <c r="Y2" s="7" t="s">
        <v>131</v>
      </c>
      <c r="Z2" s="7" t="s">
        <v>132</v>
      </c>
      <c r="AA2" s="7" t="s">
        <v>133</v>
      </c>
      <c r="AB2" s="7" t="s">
        <v>134</v>
      </c>
      <c r="AC2" s="7" t="s">
        <v>135</v>
      </c>
      <c r="AD2" s="7" t="s">
        <v>136</v>
      </c>
      <c r="AE2" s="5" t="s">
        <v>137</v>
      </c>
      <c r="AF2" s="8" t="s">
        <v>138</v>
      </c>
      <c r="AG2" s="8" t="s">
        <v>139</v>
      </c>
      <c r="AH2" s="8" t="s">
        <v>140</v>
      </c>
      <c r="AI2" s="8" t="s">
        <v>141</v>
      </c>
      <c r="AJ2" s="5" t="s">
        <v>142</v>
      </c>
      <c r="AK2" s="8" t="s">
        <v>143</v>
      </c>
      <c r="AL2" s="8" t="s">
        <v>144</v>
      </c>
      <c r="AM2" s="8" t="s">
        <v>145</v>
      </c>
      <c r="AN2" s="8" t="s">
        <v>146</v>
      </c>
      <c r="AO2" s="8" t="s">
        <v>147</v>
      </c>
      <c r="AP2" s="8" t="s">
        <v>148</v>
      </c>
      <c r="AQ2" s="8" t="s">
        <v>298</v>
      </c>
      <c r="AR2" s="8" t="s">
        <v>149</v>
      </c>
      <c r="AS2" s="5" t="s">
        <v>150</v>
      </c>
      <c r="AT2" s="8" t="s">
        <v>299</v>
      </c>
      <c r="AU2" s="8" t="s">
        <v>151</v>
      </c>
      <c r="AV2" s="8" t="s">
        <v>152</v>
      </c>
      <c r="AW2" s="8" t="s">
        <v>153</v>
      </c>
      <c r="AX2" s="8" t="s">
        <v>154</v>
      </c>
      <c r="AY2" s="8" t="s">
        <v>155</v>
      </c>
      <c r="AZ2" s="8" t="s">
        <v>156</v>
      </c>
      <c r="BA2" s="8" t="s">
        <v>157</v>
      </c>
      <c r="BB2" s="8" t="s">
        <v>158</v>
      </c>
      <c r="BC2" s="8" t="s">
        <v>159</v>
      </c>
      <c r="BD2" s="9" t="s">
        <v>160</v>
      </c>
      <c r="BE2" s="9" t="s">
        <v>300</v>
      </c>
      <c r="BF2" s="8" t="s">
        <v>161</v>
      </c>
      <c r="BG2" s="10" t="s">
        <v>162</v>
      </c>
      <c r="BH2" s="8" t="s">
        <v>163</v>
      </c>
      <c r="BI2" s="8" t="s">
        <v>164</v>
      </c>
      <c r="BJ2" s="11" t="s">
        <v>165</v>
      </c>
      <c r="BK2" s="11" t="s">
        <v>166</v>
      </c>
      <c r="BL2" s="11" t="s">
        <v>167</v>
      </c>
      <c r="BM2" s="11" t="s">
        <v>168</v>
      </c>
      <c r="BN2" s="11" t="s">
        <v>169</v>
      </c>
      <c r="BO2" s="11" t="s">
        <v>170</v>
      </c>
      <c r="BP2" s="12" t="s">
        <v>114</v>
      </c>
      <c r="BQ2" s="8" t="s">
        <v>172</v>
      </c>
      <c r="BR2" s="5" t="s">
        <v>51</v>
      </c>
      <c r="BS2" s="7" t="s">
        <v>173</v>
      </c>
      <c r="BT2" s="7" t="s">
        <v>174</v>
      </c>
      <c r="BU2" s="7" t="s">
        <v>175</v>
      </c>
      <c r="BV2" s="7" t="s">
        <v>176</v>
      </c>
      <c r="BW2" s="7" t="s">
        <v>177</v>
      </c>
      <c r="BX2" s="7" t="s">
        <v>178</v>
      </c>
      <c r="BY2" s="7" t="s">
        <v>179</v>
      </c>
      <c r="BZ2" s="7" t="s">
        <v>180</v>
      </c>
      <c r="CA2" s="7" t="s">
        <v>181</v>
      </c>
      <c r="CB2" s="7" t="s">
        <v>182</v>
      </c>
      <c r="CC2" s="5" t="s">
        <v>183</v>
      </c>
      <c r="CD2" s="5" t="s">
        <v>184</v>
      </c>
      <c r="CE2" s="7" t="s">
        <v>185</v>
      </c>
      <c r="CF2" s="7" t="s">
        <v>186</v>
      </c>
      <c r="CG2" s="7" t="s">
        <v>187</v>
      </c>
      <c r="CH2" s="7" t="s">
        <v>188</v>
      </c>
      <c r="CI2" s="7" t="s">
        <v>189</v>
      </c>
      <c r="CJ2" s="8" t="s">
        <v>190</v>
      </c>
      <c r="CK2" s="8" t="s">
        <v>191</v>
      </c>
      <c r="CL2" s="7" t="s">
        <v>192</v>
      </c>
      <c r="CM2" s="6" t="s">
        <v>193</v>
      </c>
      <c r="CN2" s="6" t="s">
        <v>194</v>
      </c>
      <c r="CO2" s="8" t="s">
        <v>195</v>
      </c>
      <c r="CP2" s="8" t="s">
        <v>196</v>
      </c>
      <c r="CQ2" s="8" t="s">
        <v>197</v>
      </c>
      <c r="CR2" s="8" t="s">
        <v>198</v>
      </c>
      <c r="CS2" s="8" t="s">
        <v>199</v>
      </c>
      <c r="CT2" s="8" t="s">
        <v>200</v>
      </c>
      <c r="CU2" s="8" t="s">
        <v>201</v>
      </c>
      <c r="CV2" s="8" t="s">
        <v>202</v>
      </c>
      <c r="CW2" s="8" t="s">
        <v>203</v>
      </c>
      <c r="CX2" s="8" t="s">
        <v>204</v>
      </c>
      <c r="CY2" s="8" t="s">
        <v>205</v>
      </c>
      <c r="CZ2" s="8" t="s">
        <v>206</v>
      </c>
    </row>
    <row r="3" spans="1:104" ht="12.75">
      <c r="A3" s="13"/>
      <c r="B3" s="14"/>
      <c r="C3" s="15"/>
      <c r="D3" s="16" t="s">
        <v>207</v>
      </c>
      <c r="E3" s="16" t="s">
        <v>208</v>
      </c>
      <c r="F3" s="17" t="s">
        <v>209</v>
      </c>
      <c r="G3" s="16" t="s">
        <v>210</v>
      </c>
      <c r="H3" s="18" t="s">
        <v>84</v>
      </c>
      <c r="I3" s="18" t="s">
        <v>86</v>
      </c>
      <c r="J3" s="18" t="s">
        <v>89</v>
      </c>
      <c r="K3" s="18" t="s">
        <v>91</v>
      </c>
      <c r="L3" s="18" t="s">
        <v>93</v>
      </c>
      <c r="M3" s="18" t="s">
        <v>94</v>
      </c>
      <c r="N3" s="16" t="s">
        <v>211</v>
      </c>
      <c r="O3" s="16" t="s">
        <v>212</v>
      </c>
      <c r="P3" s="16" t="s">
        <v>213</v>
      </c>
      <c r="Q3" s="18" t="s">
        <v>214</v>
      </c>
      <c r="R3" s="18" t="s">
        <v>215</v>
      </c>
      <c r="S3" s="18" t="s">
        <v>216</v>
      </c>
      <c r="T3" s="18" t="s">
        <v>217</v>
      </c>
      <c r="U3" s="16" t="s">
        <v>218</v>
      </c>
      <c r="V3" s="18" t="s">
        <v>219</v>
      </c>
      <c r="W3" s="18" t="s">
        <v>220</v>
      </c>
      <c r="X3" s="16" t="s">
        <v>221</v>
      </c>
      <c r="Y3" s="18" t="s">
        <v>222</v>
      </c>
      <c r="Z3" s="18" t="s">
        <v>223</v>
      </c>
      <c r="AA3" s="18" t="s">
        <v>224</v>
      </c>
      <c r="AB3" s="18" t="s">
        <v>225</v>
      </c>
      <c r="AC3" s="18" t="s">
        <v>226</v>
      </c>
      <c r="AD3" s="18" t="s">
        <v>227</v>
      </c>
      <c r="AE3" s="16" t="s">
        <v>228</v>
      </c>
      <c r="AF3" s="18" t="s">
        <v>229</v>
      </c>
      <c r="AG3" s="18" t="s">
        <v>230</v>
      </c>
      <c r="AH3" s="18" t="s">
        <v>231</v>
      </c>
      <c r="AI3" s="18" t="s">
        <v>232</v>
      </c>
      <c r="AJ3" s="16" t="s">
        <v>233</v>
      </c>
      <c r="AK3" s="18" t="s">
        <v>234</v>
      </c>
      <c r="AL3" s="18" t="s">
        <v>235</v>
      </c>
      <c r="AM3" s="18" t="s">
        <v>236</v>
      </c>
      <c r="AN3" s="18" t="s">
        <v>237</v>
      </c>
      <c r="AO3" s="18" t="s">
        <v>238</v>
      </c>
      <c r="AP3" s="18" t="s">
        <v>239</v>
      </c>
      <c r="AQ3" s="18" t="s">
        <v>301</v>
      </c>
      <c r="AR3" s="18" t="s">
        <v>240</v>
      </c>
      <c r="AS3" s="16" t="s">
        <v>241</v>
      </c>
      <c r="AT3" s="18" t="s">
        <v>242</v>
      </c>
      <c r="AU3" s="18" t="s">
        <v>243</v>
      </c>
      <c r="AV3" s="18" t="s">
        <v>244</v>
      </c>
      <c r="AW3" s="18" t="s">
        <v>245</v>
      </c>
      <c r="AX3" s="18" t="s">
        <v>246</v>
      </c>
      <c r="AY3" s="18" t="s">
        <v>247</v>
      </c>
      <c r="AZ3" s="18" t="s">
        <v>248</v>
      </c>
      <c r="BA3" s="18" t="s">
        <v>249</v>
      </c>
      <c r="BB3" s="18" t="s">
        <v>250</v>
      </c>
      <c r="BC3" s="18" t="s">
        <v>251</v>
      </c>
      <c r="BD3" s="18" t="s">
        <v>252</v>
      </c>
      <c r="BE3" s="18" t="s">
        <v>253</v>
      </c>
      <c r="BF3" s="18" t="s">
        <v>302</v>
      </c>
      <c r="BG3" s="19">
        <v>260</v>
      </c>
      <c r="BH3" s="20">
        <v>261</v>
      </c>
      <c r="BI3" s="21" t="s">
        <v>254</v>
      </c>
      <c r="BJ3" s="22" t="s">
        <v>255</v>
      </c>
      <c r="BK3" s="22" t="s">
        <v>256</v>
      </c>
      <c r="BL3" s="22" t="s">
        <v>257</v>
      </c>
      <c r="BM3" s="22" t="s">
        <v>258</v>
      </c>
      <c r="BN3" s="22" t="s">
        <v>259</v>
      </c>
      <c r="BO3" s="22" t="s">
        <v>260</v>
      </c>
      <c r="BP3" s="22" t="s">
        <v>261</v>
      </c>
      <c r="BQ3" s="20">
        <v>263</v>
      </c>
      <c r="BR3" s="16" t="s">
        <v>262</v>
      </c>
      <c r="BS3" s="18" t="s">
        <v>263</v>
      </c>
      <c r="BT3" s="18" t="s">
        <v>264</v>
      </c>
      <c r="BU3" s="18" t="s">
        <v>265</v>
      </c>
      <c r="BV3" s="18" t="s">
        <v>266</v>
      </c>
      <c r="BW3" s="18" t="s">
        <v>267</v>
      </c>
      <c r="BX3" s="18" t="s">
        <v>268</v>
      </c>
      <c r="BY3" s="18" t="s">
        <v>269</v>
      </c>
      <c r="BZ3" s="18" t="s">
        <v>270</v>
      </c>
      <c r="CA3" s="18" t="s">
        <v>271</v>
      </c>
      <c r="CB3" s="18" t="s">
        <v>272</v>
      </c>
      <c r="CC3" s="16" t="s">
        <v>273</v>
      </c>
      <c r="CD3" s="16" t="s">
        <v>274</v>
      </c>
      <c r="CE3" s="18" t="s">
        <v>275</v>
      </c>
      <c r="CF3" s="18" t="s">
        <v>276</v>
      </c>
      <c r="CG3" s="18" t="s">
        <v>277</v>
      </c>
      <c r="CH3" s="18" t="s">
        <v>278</v>
      </c>
      <c r="CI3" s="18" t="s">
        <v>279</v>
      </c>
      <c r="CJ3" s="18" t="s">
        <v>280</v>
      </c>
      <c r="CK3" s="18" t="s">
        <v>281</v>
      </c>
      <c r="CL3" s="18" t="s">
        <v>282</v>
      </c>
      <c r="CM3" s="17" t="s">
        <v>283</v>
      </c>
      <c r="CN3" s="17" t="s">
        <v>284</v>
      </c>
      <c r="CO3" s="18" t="s">
        <v>285</v>
      </c>
      <c r="CP3" s="18" t="s">
        <v>286</v>
      </c>
      <c r="CQ3" s="18" t="s">
        <v>287</v>
      </c>
      <c r="CR3" s="18" t="s">
        <v>288</v>
      </c>
      <c r="CS3" s="18" t="s">
        <v>289</v>
      </c>
      <c r="CT3" s="18" t="s">
        <v>290</v>
      </c>
      <c r="CU3" s="22" t="s">
        <v>291</v>
      </c>
      <c r="CV3" s="22" t="s">
        <v>292</v>
      </c>
      <c r="CW3" s="22" t="s">
        <v>293</v>
      </c>
      <c r="CX3" s="22" t="s">
        <v>294</v>
      </c>
      <c r="CY3" s="22" t="s">
        <v>295</v>
      </c>
      <c r="CZ3" s="22" t="s">
        <v>296</v>
      </c>
    </row>
    <row r="4" spans="1:104" s="30" customFormat="1" ht="25.5" customHeight="1">
      <c r="A4" s="23"/>
      <c r="B4" s="24"/>
      <c r="C4" s="25"/>
      <c r="D4" s="26"/>
      <c r="E4" s="26"/>
      <c r="F4" s="27"/>
      <c r="G4" s="27"/>
      <c r="H4" s="28"/>
      <c r="I4" s="28"/>
      <c r="J4" s="28"/>
      <c r="K4" s="28"/>
      <c r="L4" s="28"/>
      <c r="M4" s="28"/>
      <c r="N4" s="27"/>
      <c r="O4" s="27"/>
      <c r="P4" s="27"/>
      <c r="Q4" s="28"/>
      <c r="R4" s="28"/>
      <c r="S4" s="28"/>
      <c r="T4" s="28"/>
      <c r="U4" s="27"/>
      <c r="V4" s="28"/>
      <c r="W4" s="28"/>
      <c r="X4" s="27"/>
      <c r="Y4" s="28"/>
      <c r="Z4" s="28"/>
      <c r="AA4" s="28"/>
      <c r="AB4" s="28"/>
      <c r="AC4" s="28"/>
      <c r="AD4" s="28"/>
      <c r="AE4" s="27"/>
      <c r="AF4" s="28"/>
      <c r="AG4" s="28"/>
      <c r="AH4" s="28"/>
      <c r="AI4" s="28"/>
      <c r="AJ4" s="27"/>
      <c r="AK4" s="28"/>
      <c r="AL4" s="28"/>
      <c r="AM4" s="28"/>
      <c r="AN4" s="28"/>
      <c r="AO4" s="28"/>
      <c r="AP4" s="28"/>
      <c r="AQ4" s="28"/>
      <c r="AR4" s="28"/>
      <c r="AS4" s="27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7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7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7"/>
      <c r="CD4" s="27"/>
      <c r="CE4" s="28"/>
      <c r="CF4" s="28"/>
      <c r="CG4" s="28"/>
      <c r="CH4" s="28"/>
      <c r="CI4" s="28"/>
      <c r="CJ4" s="28"/>
      <c r="CK4" s="28"/>
      <c r="CL4" s="28"/>
      <c r="CM4" s="27"/>
      <c r="CN4" s="27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9"/>
      <c r="CZ4" s="47"/>
    </row>
    <row r="5" spans="1:106" s="36" customFormat="1" ht="12" hidden="1">
      <c r="A5" s="31"/>
      <c r="B5" s="32" t="s">
        <v>303</v>
      </c>
      <c r="C5" s="37">
        <f aca="true" t="shared" si="0" ref="C5:C26">D5+CC5</f>
        <v>1473.3740911371012</v>
      </c>
      <c r="D5" s="34">
        <f aca="true" t="shared" si="1" ref="D5:D26">E5+O5+BG5+BR5</f>
        <v>1355.2901895371012</v>
      </c>
      <c r="E5" s="34">
        <f aca="true" t="shared" si="2" ref="E5:E26">F5+G5+N5</f>
        <v>1157.6412</v>
      </c>
      <c r="F5" s="34">
        <v>880.6</v>
      </c>
      <c r="G5" s="34">
        <f aca="true" t="shared" si="3" ref="G5:G26">SUM(H5:M5)</f>
        <v>11.1</v>
      </c>
      <c r="H5" s="33">
        <v>11.1</v>
      </c>
      <c r="I5" s="33"/>
      <c r="J5" s="33"/>
      <c r="K5" s="33"/>
      <c r="L5" s="33"/>
      <c r="M5" s="33"/>
      <c r="N5" s="34">
        <f aca="true" t="shared" si="4" ref="N5:N26">F5*0.302</f>
        <v>265.9412</v>
      </c>
      <c r="O5" s="34">
        <f aca="true" t="shared" si="5" ref="O5:O26">P5+U5+X5+AE5+AJ5+AS5</f>
        <v>182.29465609543996</v>
      </c>
      <c r="P5" s="34">
        <v>40.40388</v>
      </c>
      <c r="Q5" s="33"/>
      <c r="R5" s="33"/>
      <c r="S5" s="33"/>
      <c r="T5" s="33"/>
      <c r="U5" s="34">
        <f aca="true" t="shared" si="6" ref="U5:U26">SUM(V5:W5)</f>
        <v>0</v>
      </c>
      <c r="V5" s="33"/>
      <c r="W5" s="33"/>
      <c r="X5" s="34">
        <f aca="true" t="shared" si="7" ref="X5:X26">SUM(Y5:AD5)</f>
        <v>136.85278852000002</v>
      </c>
      <c r="Y5" s="33">
        <v>0</v>
      </c>
      <c r="Z5" s="33">
        <v>101.13995899999999</v>
      </c>
      <c r="AA5" s="33">
        <v>31.21272</v>
      </c>
      <c r="AB5" s="33">
        <v>0.55773185</v>
      </c>
      <c r="AC5" s="33">
        <v>0.39787767</v>
      </c>
      <c r="AD5" s="33">
        <v>3.5445</v>
      </c>
      <c r="AE5" s="34">
        <f aca="true" t="shared" si="8" ref="AE5:AE16">SUM(AF5:AI5)</f>
        <v>0</v>
      </c>
      <c r="AF5" s="33"/>
      <c r="AG5" s="33"/>
      <c r="AH5" s="33"/>
      <c r="AI5" s="33"/>
      <c r="AJ5" s="34">
        <f aca="true" t="shared" si="9" ref="AJ5:AJ16">SUM(AK5:AR5)</f>
        <v>0</v>
      </c>
      <c r="AK5" s="33"/>
      <c r="AL5" s="33"/>
      <c r="AM5" s="33"/>
      <c r="AN5" s="33"/>
      <c r="AO5" s="33"/>
      <c r="AP5" s="33"/>
      <c r="AQ5" s="33"/>
      <c r="AR5" s="33"/>
      <c r="AS5" s="34">
        <f aca="true" t="shared" si="10" ref="AS5:AS16">SUM(AT5:BF5)</f>
        <v>5.037987575439956</v>
      </c>
      <c r="AT5" s="33"/>
      <c r="AU5" s="33"/>
      <c r="AV5" s="33"/>
      <c r="AW5" s="33"/>
      <c r="AX5" s="33"/>
      <c r="AY5" s="33"/>
      <c r="AZ5" s="33"/>
      <c r="BA5" s="33"/>
      <c r="BB5" s="33">
        <v>5.037987575439956</v>
      </c>
      <c r="BC5" s="33"/>
      <c r="BD5" s="33"/>
      <c r="BE5" s="33"/>
      <c r="BF5" s="33"/>
      <c r="BG5" s="34">
        <f aca="true" t="shared" si="11" ref="BG5:BG16">BH5+BI5+BQ5</f>
        <v>0</v>
      </c>
      <c r="BH5" s="33"/>
      <c r="BI5" s="33">
        <f aca="true" t="shared" si="12" ref="BI5:BI16">SUM(BJ5:BP5)</f>
        <v>0</v>
      </c>
      <c r="BJ5" s="33"/>
      <c r="BK5" s="33"/>
      <c r="BL5" s="33"/>
      <c r="BM5" s="33"/>
      <c r="BN5" s="33"/>
      <c r="BO5" s="33"/>
      <c r="BP5" s="33"/>
      <c r="BQ5" s="33"/>
      <c r="BR5" s="34">
        <f aca="true" t="shared" si="13" ref="BR5:BR16">SUM(BS5:CB5)</f>
        <v>15.3543334416614</v>
      </c>
      <c r="BS5" s="33"/>
      <c r="BT5" s="33">
        <v>0.46563</v>
      </c>
      <c r="BU5" s="33">
        <v>3.5</v>
      </c>
      <c r="BV5" s="33">
        <v>5.3887034416613995</v>
      </c>
      <c r="BW5" s="33">
        <v>6</v>
      </c>
      <c r="BX5" s="33"/>
      <c r="BY5" s="33"/>
      <c r="BZ5" s="33"/>
      <c r="CA5" s="33"/>
      <c r="CB5" s="33"/>
      <c r="CC5" s="34">
        <f aca="true" t="shared" si="14" ref="CC5:CC16">CD5+CM5+CN5</f>
        <v>118.08390159999999</v>
      </c>
      <c r="CD5" s="34">
        <f aca="true" t="shared" si="15" ref="CD5:CD16">SUM(CE5:CL5)</f>
        <v>11.0981296</v>
      </c>
      <c r="CE5" s="33">
        <v>11.0981296</v>
      </c>
      <c r="CF5" s="33"/>
      <c r="CG5" s="33"/>
      <c r="CH5" s="33"/>
      <c r="CI5" s="33"/>
      <c r="CJ5" s="33"/>
      <c r="CK5" s="33"/>
      <c r="CL5" s="33"/>
      <c r="CM5" s="34"/>
      <c r="CN5" s="34">
        <f aca="true" t="shared" si="16" ref="CN5:CN16">SUM(CO5:CZ5)</f>
        <v>106.985772</v>
      </c>
      <c r="CO5" s="33"/>
      <c r="CP5" s="33"/>
      <c r="CQ5" s="33"/>
      <c r="CR5" s="33">
        <v>71.086272</v>
      </c>
      <c r="CS5" s="33"/>
      <c r="CT5" s="33"/>
      <c r="CU5" s="33"/>
      <c r="CV5" s="33"/>
      <c r="CW5" s="33"/>
      <c r="CX5" s="33">
        <v>35.899499999999996</v>
      </c>
      <c r="CY5" s="35"/>
      <c r="CZ5" s="48"/>
      <c r="DB5" s="116"/>
    </row>
    <row r="6" spans="1:106" s="36" customFormat="1" ht="12">
      <c r="A6" s="31"/>
      <c r="B6" s="32" t="s">
        <v>304</v>
      </c>
      <c r="C6" s="37">
        <f t="shared" si="0"/>
        <v>1386.3265709648817</v>
      </c>
      <c r="D6" s="34">
        <f t="shared" si="1"/>
        <v>1255.5130009648817</v>
      </c>
      <c r="E6" s="34">
        <f t="shared" si="2"/>
        <v>1130.9940000000001</v>
      </c>
      <c r="F6" s="34">
        <v>847</v>
      </c>
      <c r="G6" s="34">
        <f t="shared" si="3"/>
        <v>28.2</v>
      </c>
      <c r="H6" s="33">
        <v>28.2</v>
      </c>
      <c r="I6" s="33"/>
      <c r="J6" s="33"/>
      <c r="K6" s="33"/>
      <c r="L6" s="33"/>
      <c r="M6" s="33"/>
      <c r="N6" s="34">
        <f t="shared" si="4"/>
        <v>255.79399999999998</v>
      </c>
      <c r="O6" s="34">
        <f t="shared" si="5"/>
        <v>101.42152902000012</v>
      </c>
      <c r="P6" s="34">
        <v>37.710288000000006</v>
      </c>
      <c r="Q6" s="33"/>
      <c r="R6" s="33"/>
      <c r="S6" s="33"/>
      <c r="T6" s="33"/>
      <c r="U6" s="34">
        <f t="shared" si="6"/>
        <v>0</v>
      </c>
      <c r="V6" s="33"/>
      <c r="W6" s="33"/>
      <c r="X6" s="34">
        <f t="shared" si="7"/>
        <v>42.32760524</v>
      </c>
      <c r="Y6" s="33">
        <v>0</v>
      </c>
      <c r="Z6" s="33">
        <v>26.428532</v>
      </c>
      <c r="AA6" s="33">
        <v>11.692384</v>
      </c>
      <c r="AB6" s="33">
        <v>0.5272072</v>
      </c>
      <c r="AC6" s="33">
        <v>0.3712820399999999</v>
      </c>
      <c r="AD6" s="33">
        <v>3.3082000000000003</v>
      </c>
      <c r="AE6" s="34">
        <f t="shared" si="8"/>
        <v>0</v>
      </c>
      <c r="AF6" s="33"/>
      <c r="AG6" s="33"/>
      <c r="AH6" s="33"/>
      <c r="AI6" s="33"/>
      <c r="AJ6" s="34">
        <f t="shared" si="9"/>
        <v>15.8</v>
      </c>
      <c r="AK6" s="33"/>
      <c r="AL6" s="33"/>
      <c r="AM6" s="33"/>
      <c r="AN6" s="33"/>
      <c r="AO6" s="33"/>
      <c r="AP6" s="33"/>
      <c r="AQ6" s="33"/>
      <c r="AR6" s="33">
        <v>15.8</v>
      </c>
      <c r="AS6" s="34">
        <f t="shared" si="10"/>
        <v>5.583635780000122</v>
      </c>
      <c r="AT6" s="33"/>
      <c r="AU6" s="33"/>
      <c r="AV6" s="33"/>
      <c r="AW6" s="33"/>
      <c r="AX6" s="33"/>
      <c r="AY6" s="33"/>
      <c r="AZ6" s="33"/>
      <c r="BA6" s="33"/>
      <c r="BB6" s="33">
        <v>5.583635780000122</v>
      </c>
      <c r="BC6" s="33"/>
      <c r="BD6" s="33"/>
      <c r="BE6" s="33"/>
      <c r="BF6" s="33"/>
      <c r="BG6" s="34">
        <f t="shared" si="11"/>
        <v>0</v>
      </c>
      <c r="BH6" s="33"/>
      <c r="BI6" s="33">
        <f t="shared" si="12"/>
        <v>0</v>
      </c>
      <c r="BJ6" s="33"/>
      <c r="BK6" s="33"/>
      <c r="BL6" s="33"/>
      <c r="BM6" s="33"/>
      <c r="BN6" s="33"/>
      <c r="BO6" s="33"/>
      <c r="BP6" s="33"/>
      <c r="BQ6" s="33"/>
      <c r="BR6" s="34">
        <f t="shared" si="13"/>
        <v>23.0974719448814</v>
      </c>
      <c r="BS6" s="33"/>
      <c r="BT6" s="33">
        <v>9.91425</v>
      </c>
      <c r="BU6" s="33">
        <v>3.5</v>
      </c>
      <c r="BV6" s="33">
        <v>5.1832219448813985</v>
      </c>
      <c r="BW6" s="33">
        <v>4.5</v>
      </c>
      <c r="BX6" s="33"/>
      <c r="BY6" s="33"/>
      <c r="BZ6" s="33"/>
      <c r="CA6" s="33"/>
      <c r="CB6" s="33"/>
      <c r="CC6" s="34">
        <f t="shared" si="14"/>
        <v>130.81357</v>
      </c>
      <c r="CD6" s="34">
        <f t="shared" si="15"/>
        <v>10.444298000000002</v>
      </c>
      <c r="CE6" s="33">
        <v>10.444298000000002</v>
      </c>
      <c r="CF6" s="33"/>
      <c r="CG6" s="33"/>
      <c r="CH6" s="33"/>
      <c r="CI6" s="33"/>
      <c r="CJ6" s="33"/>
      <c r="CK6" s="33"/>
      <c r="CL6" s="33"/>
      <c r="CM6" s="34"/>
      <c r="CN6" s="34">
        <f t="shared" si="16"/>
        <v>120.369272</v>
      </c>
      <c r="CO6" s="33"/>
      <c r="CP6" s="33"/>
      <c r="CQ6" s="33"/>
      <c r="CR6" s="33">
        <v>71.086272</v>
      </c>
      <c r="CS6" s="33"/>
      <c r="CT6" s="33"/>
      <c r="CU6" s="33"/>
      <c r="CV6" s="33"/>
      <c r="CW6" s="33"/>
      <c r="CX6" s="33">
        <v>49.283</v>
      </c>
      <c r="CY6" s="35"/>
      <c r="CZ6" s="48"/>
      <c r="DB6" s="116"/>
    </row>
    <row r="7" spans="1:106" s="36" customFormat="1" ht="13.5" customHeight="1" hidden="1">
      <c r="A7" s="31"/>
      <c r="B7" s="32" t="s">
        <v>305</v>
      </c>
      <c r="C7" s="37">
        <f t="shared" si="0"/>
        <v>1520.8503688866604</v>
      </c>
      <c r="D7" s="34">
        <f t="shared" si="1"/>
        <v>1436.5760344866603</v>
      </c>
      <c r="E7" s="34">
        <f t="shared" si="2"/>
        <v>1246.4045999999998</v>
      </c>
      <c r="F7" s="34">
        <v>957.3</v>
      </c>
      <c r="G7" s="34">
        <f t="shared" si="3"/>
        <v>0</v>
      </c>
      <c r="H7" s="33"/>
      <c r="I7" s="33"/>
      <c r="J7" s="33"/>
      <c r="K7" s="33"/>
      <c r="L7" s="33"/>
      <c r="M7" s="33"/>
      <c r="N7" s="34">
        <f t="shared" si="4"/>
        <v>289.1046</v>
      </c>
      <c r="O7" s="34">
        <f t="shared" si="5"/>
        <v>143.20019903252802</v>
      </c>
      <c r="P7" s="34">
        <f>43.097472-14.7</f>
        <v>28.397472000000004</v>
      </c>
      <c r="Q7" s="33"/>
      <c r="R7" s="33"/>
      <c r="S7" s="33"/>
      <c r="T7" s="33"/>
      <c r="U7" s="34">
        <f t="shared" si="6"/>
        <v>0</v>
      </c>
      <c r="V7" s="33"/>
      <c r="W7" s="33"/>
      <c r="X7" s="34">
        <f t="shared" si="7"/>
        <v>108.20272703252802</v>
      </c>
      <c r="Y7" s="33">
        <v>0</v>
      </c>
      <c r="Z7" s="33">
        <v>76.30862923252802</v>
      </c>
      <c r="AA7" s="33">
        <v>27.100568</v>
      </c>
      <c r="AB7" s="33">
        <v>0.5882565000000001</v>
      </c>
      <c r="AC7" s="33">
        <v>0.42447330000000005</v>
      </c>
      <c r="AD7" s="33">
        <v>3.7808</v>
      </c>
      <c r="AE7" s="34">
        <f t="shared" si="8"/>
        <v>0</v>
      </c>
      <c r="AF7" s="33"/>
      <c r="AG7" s="33"/>
      <c r="AH7" s="33"/>
      <c r="AI7" s="33"/>
      <c r="AJ7" s="34">
        <f t="shared" si="9"/>
        <v>0</v>
      </c>
      <c r="AK7" s="33"/>
      <c r="AL7" s="33"/>
      <c r="AM7" s="33"/>
      <c r="AN7" s="33"/>
      <c r="AO7" s="33"/>
      <c r="AP7" s="33"/>
      <c r="AQ7" s="33"/>
      <c r="AR7" s="33"/>
      <c r="AS7" s="34">
        <f t="shared" si="10"/>
        <v>6.6</v>
      </c>
      <c r="AT7" s="33"/>
      <c r="AU7" s="33"/>
      <c r="AV7" s="33"/>
      <c r="AW7" s="33"/>
      <c r="AX7" s="33"/>
      <c r="AY7" s="33"/>
      <c r="AZ7" s="33"/>
      <c r="BA7" s="33"/>
      <c r="BB7" s="33">
        <v>6.6</v>
      </c>
      <c r="BC7" s="33"/>
      <c r="BD7" s="33"/>
      <c r="BE7" s="33"/>
      <c r="BF7" s="33"/>
      <c r="BG7" s="34">
        <f t="shared" si="11"/>
        <v>0</v>
      </c>
      <c r="BH7" s="33"/>
      <c r="BI7" s="33">
        <f t="shared" si="12"/>
        <v>0</v>
      </c>
      <c r="BJ7" s="33"/>
      <c r="BK7" s="33"/>
      <c r="BL7" s="33"/>
      <c r="BM7" s="33"/>
      <c r="BN7" s="33"/>
      <c r="BO7" s="33"/>
      <c r="BP7" s="33"/>
      <c r="BQ7" s="33"/>
      <c r="BR7" s="34">
        <f t="shared" si="13"/>
        <v>46.971235454132604</v>
      </c>
      <c r="BS7" s="33"/>
      <c r="BT7" s="33">
        <v>32.3630385</v>
      </c>
      <c r="BU7" s="33">
        <v>3.5</v>
      </c>
      <c r="BV7" s="33">
        <v>5.858196954132599</v>
      </c>
      <c r="BW7" s="33">
        <v>5.25</v>
      </c>
      <c r="BX7" s="33"/>
      <c r="BY7" s="33"/>
      <c r="BZ7" s="33"/>
      <c r="CA7" s="33"/>
      <c r="CB7" s="33"/>
      <c r="CC7" s="34">
        <f t="shared" si="14"/>
        <v>84.27433439999999</v>
      </c>
      <c r="CD7" s="34">
        <f t="shared" si="15"/>
        <v>11.688062399999998</v>
      </c>
      <c r="CE7" s="33">
        <v>11.688062399999998</v>
      </c>
      <c r="CF7" s="33"/>
      <c r="CG7" s="33"/>
      <c r="CH7" s="33"/>
      <c r="CI7" s="33"/>
      <c r="CJ7" s="33"/>
      <c r="CK7" s="33"/>
      <c r="CL7" s="33"/>
      <c r="CM7" s="34"/>
      <c r="CN7" s="34">
        <f t="shared" si="16"/>
        <v>72.586272</v>
      </c>
      <c r="CO7" s="33"/>
      <c r="CP7" s="33"/>
      <c r="CQ7" s="33"/>
      <c r="CR7" s="33">
        <v>71.086272</v>
      </c>
      <c r="CS7" s="33"/>
      <c r="CT7" s="33"/>
      <c r="CU7" s="33"/>
      <c r="CV7" s="33"/>
      <c r="CW7" s="33"/>
      <c r="CX7" s="33">
        <v>1.5</v>
      </c>
      <c r="CY7" s="35"/>
      <c r="CZ7" s="48"/>
      <c r="DB7" s="116"/>
    </row>
    <row r="8" spans="1:106" s="36" customFormat="1" ht="12" hidden="1">
      <c r="A8" s="31"/>
      <c r="B8" s="32" t="s">
        <v>306</v>
      </c>
      <c r="C8" s="37">
        <f t="shared" si="0"/>
        <v>1252.7705526904012</v>
      </c>
      <c r="D8" s="34">
        <f t="shared" si="1"/>
        <v>1169.4111674904013</v>
      </c>
      <c r="E8" s="34">
        <f t="shared" si="2"/>
        <v>1102.894</v>
      </c>
      <c r="F8" s="34">
        <v>847</v>
      </c>
      <c r="G8" s="34">
        <f t="shared" si="3"/>
        <v>0.1</v>
      </c>
      <c r="H8" s="33">
        <v>0.1</v>
      </c>
      <c r="I8" s="33"/>
      <c r="J8" s="33"/>
      <c r="K8" s="33"/>
      <c r="L8" s="33"/>
      <c r="M8" s="33"/>
      <c r="N8" s="34">
        <f t="shared" si="4"/>
        <v>255.79399999999998</v>
      </c>
      <c r="O8" s="34">
        <f t="shared" si="5"/>
        <v>50.80419554551997</v>
      </c>
      <c r="P8" s="34">
        <v>7.7</v>
      </c>
      <c r="Q8" s="33"/>
      <c r="R8" s="33"/>
      <c r="S8" s="33"/>
      <c r="T8" s="33"/>
      <c r="U8" s="34">
        <f t="shared" si="6"/>
        <v>0</v>
      </c>
      <c r="V8" s="33"/>
      <c r="W8" s="33"/>
      <c r="X8" s="34">
        <f t="shared" si="7"/>
        <v>29.816130039999997</v>
      </c>
      <c r="Y8" s="33">
        <v>0</v>
      </c>
      <c r="Z8" s="33">
        <f>26.7-9.3</f>
        <v>17.4</v>
      </c>
      <c r="AA8" s="33">
        <v>8.2094408</v>
      </c>
      <c r="AB8" s="33">
        <v>0.5272072</v>
      </c>
      <c r="AC8" s="33">
        <v>0.3712820399999999</v>
      </c>
      <c r="AD8" s="33">
        <v>3.3082000000000003</v>
      </c>
      <c r="AE8" s="34">
        <f t="shared" si="8"/>
        <v>0</v>
      </c>
      <c r="AF8" s="33"/>
      <c r="AG8" s="33"/>
      <c r="AH8" s="33"/>
      <c r="AI8" s="33"/>
      <c r="AJ8" s="34">
        <f t="shared" si="9"/>
        <v>0</v>
      </c>
      <c r="AK8" s="33"/>
      <c r="AL8" s="33"/>
      <c r="AM8" s="33"/>
      <c r="AN8" s="33"/>
      <c r="AO8" s="33"/>
      <c r="AP8" s="33"/>
      <c r="AQ8" s="33"/>
      <c r="AR8" s="33"/>
      <c r="AS8" s="34">
        <f t="shared" si="10"/>
        <v>13.288065505519967</v>
      </c>
      <c r="AT8" s="33"/>
      <c r="AU8" s="33"/>
      <c r="AV8" s="33"/>
      <c r="AW8" s="33"/>
      <c r="AX8" s="33"/>
      <c r="AY8" s="33"/>
      <c r="AZ8" s="33"/>
      <c r="BA8" s="33"/>
      <c r="BB8" s="33">
        <v>13.288065505519967</v>
      </c>
      <c r="BC8" s="33"/>
      <c r="BD8" s="33"/>
      <c r="BE8" s="33"/>
      <c r="BF8" s="33"/>
      <c r="BG8" s="34">
        <f t="shared" si="11"/>
        <v>0</v>
      </c>
      <c r="BH8" s="33"/>
      <c r="BI8" s="33">
        <f t="shared" si="12"/>
        <v>0</v>
      </c>
      <c r="BJ8" s="33"/>
      <c r="BK8" s="33"/>
      <c r="BL8" s="33"/>
      <c r="BM8" s="33"/>
      <c r="BN8" s="33"/>
      <c r="BO8" s="33"/>
      <c r="BP8" s="33"/>
      <c r="BQ8" s="33"/>
      <c r="BR8" s="34">
        <f t="shared" si="13"/>
        <v>15.7129719448814</v>
      </c>
      <c r="BS8" s="33"/>
      <c r="BT8" s="33">
        <v>5.52975</v>
      </c>
      <c r="BU8" s="33">
        <v>3.5</v>
      </c>
      <c r="BV8" s="33">
        <v>5.1832219448813985</v>
      </c>
      <c r="BW8" s="33">
        <v>1.5</v>
      </c>
      <c r="BX8" s="33"/>
      <c r="BY8" s="33"/>
      <c r="BZ8" s="33"/>
      <c r="CA8" s="33"/>
      <c r="CB8" s="33"/>
      <c r="CC8" s="34">
        <f t="shared" si="14"/>
        <v>83.3593852</v>
      </c>
      <c r="CD8" s="34">
        <f t="shared" si="15"/>
        <v>10.3731132</v>
      </c>
      <c r="CE8" s="33">
        <v>10.3731132</v>
      </c>
      <c r="CF8" s="33"/>
      <c r="CG8" s="33"/>
      <c r="CH8" s="33"/>
      <c r="CI8" s="33"/>
      <c r="CJ8" s="33"/>
      <c r="CK8" s="33"/>
      <c r="CL8" s="33"/>
      <c r="CM8" s="34"/>
      <c r="CN8" s="34">
        <f t="shared" si="16"/>
        <v>72.986272</v>
      </c>
      <c r="CO8" s="33"/>
      <c r="CP8" s="33"/>
      <c r="CQ8" s="33"/>
      <c r="CR8" s="33">
        <v>71.086272</v>
      </c>
      <c r="CS8" s="33"/>
      <c r="CT8" s="33"/>
      <c r="CU8" s="33"/>
      <c r="CV8" s="33"/>
      <c r="CW8" s="33"/>
      <c r="CX8" s="33">
        <v>1.9</v>
      </c>
      <c r="CY8" s="35"/>
      <c r="CZ8" s="48"/>
      <c r="DB8" s="116"/>
    </row>
    <row r="9" spans="1:106" s="36" customFormat="1" ht="12" hidden="1">
      <c r="A9" s="31"/>
      <c r="B9" s="32" t="s">
        <v>307</v>
      </c>
      <c r="C9" s="37">
        <f t="shared" si="0"/>
        <v>1753.2669234509126</v>
      </c>
      <c r="D9" s="34">
        <f t="shared" si="1"/>
        <v>1634.1552514509126</v>
      </c>
      <c r="E9" s="34">
        <f t="shared" si="2"/>
        <v>1327.1518</v>
      </c>
      <c r="F9" s="34">
        <v>990.9</v>
      </c>
      <c r="G9" s="34">
        <f t="shared" si="3"/>
        <v>37</v>
      </c>
      <c r="H9" s="33">
        <v>37</v>
      </c>
      <c r="I9" s="33"/>
      <c r="J9" s="33"/>
      <c r="K9" s="33"/>
      <c r="L9" s="33"/>
      <c r="M9" s="33"/>
      <c r="N9" s="34">
        <f t="shared" si="4"/>
        <v>299.2518</v>
      </c>
      <c r="O9" s="34">
        <f t="shared" si="5"/>
        <v>292.6106658</v>
      </c>
      <c r="P9" s="34">
        <v>45.791064000000006</v>
      </c>
      <c r="Q9" s="33"/>
      <c r="R9" s="33"/>
      <c r="S9" s="33"/>
      <c r="T9" s="33"/>
      <c r="U9" s="34">
        <f t="shared" si="6"/>
        <v>0</v>
      </c>
      <c r="V9" s="33"/>
      <c r="W9" s="33"/>
      <c r="X9" s="34">
        <f t="shared" si="7"/>
        <v>246.8196018</v>
      </c>
      <c r="Y9" s="33">
        <v>0</v>
      </c>
      <c r="Z9" s="33">
        <v>100.63171799999999</v>
      </c>
      <c r="AA9" s="33">
        <v>141.101312</v>
      </c>
      <c r="AB9" s="33">
        <v>0.618579</v>
      </c>
      <c r="AC9" s="33">
        <v>0.4508928000000001</v>
      </c>
      <c r="AD9" s="33">
        <v>4.0171</v>
      </c>
      <c r="AE9" s="34">
        <f t="shared" si="8"/>
        <v>0</v>
      </c>
      <c r="AF9" s="33"/>
      <c r="AG9" s="33"/>
      <c r="AH9" s="33"/>
      <c r="AI9" s="33"/>
      <c r="AJ9" s="34">
        <f t="shared" si="9"/>
        <v>0</v>
      </c>
      <c r="AK9" s="33"/>
      <c r="AL9" s="33"/>
      <c r="AM9" s="33"/>
      <c r="AN9" s="33"/>
      <c r="AO9" s="33"/>
      <c r="AP9" s="33"/>
      <c r="AQ9" s="33"/>
      <c r="AR9" s="33"/>
      <c r="AS9" s="34">
        <f t="shared" si="10"/>
        <v>0</v>
      </c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4">
        <f t="shared" si="11"/>
        <v>0</v>
      </c>
      <c r="BH9" s="33"/>
      <c r="BI9" s="33">
        <f t="shared" si="12"/>
        <v>0</v>
      </c>
      <c r="BJ9" s="33"/>
      <c r="BK9" s="33"/>
      <c r="BL9" s="33"/>
      <c r="BM9" s="33"/>
      <c r="BN9" s="33"/>
      <c r="BO9" s="33"/>
      <c r="BP9" s="33"/>
      <c r="BQ9" s="33"/>
      <c r="BR9" s="34">
        <f t="shared" si="13"/>
        <v>14.3927856509126</v>
      </c>
      <c r="BS9" s="33"/>
      <c r="BT9" s="33">
        <v>4.2741072</v>
      </c>
      <c r="BU9" s="33">
        <v>3.5</v>
      </c>
      <c r="BV9" s="33">
        <v>6.063678450912599</v>
      </c>
      <c r="BW9" s="33">
        <v>0.555</v>
      </c>
      <c r="BX9" s="33"/>
      <c r="BY9" s="33"/>
      <c r="BZ9" s="33"/>
      <c r="CA9" s="33"/>
      <c r="CB9" s="33"/>
      <c r="CC9" s="34">
        <f t="shared" si="14"/>
        <v>119.111672</v>
      </c>
      <c r="CD9" s="34">
        <f t="shared" si="15"/>
        <v>4.4</v>
      </c>
      <c r="CE9" s="33">
        <v>4.4</v>
      </c>
      <c r="CF9" s="33"/>
      <c r="CG9" s="33"/>
      <c r="CH9" s="33"/>
      <c r="CI9" s="33"/>
      <c r="CJ9" s="33"/>
      <c r="CK9" s="33"/>
      <c r="CL9" s="33"/>
      <c r="CM9" s="34"/>
      <c r="CN9" s="34">
        <f t="shared" si="16"/>
        <v>114.711672</v>
      </c>
      <c r="CO9" s="33"/>
      <c r="CP9" s="33"/>
      <c r="CQ9" s="33"/>
      <c r="CR9" s="33">
        <v>71.086272</v>
      </c>
      <c r="CS9" s="33"/>
      <c r="CT9" s="33"/>
      <c r="CU9" s="33"/>
      <c r="CV9" s="33"/>
      <c r="CW9" s="33"/>
      <c r="CX9" s="33">
        <v>43.6254</v>
      </c>
      <c r="CY9" s="35"/>
      <c r="CZ9" s="48"/>
      <c r="DB9" s="116"/>
    </row>
    <row r="10" spans="1:106" s="36" customFormat="1" ht="12" hidden="1">
      <c r="A10" s="31"/>
      <c r="B10" s="32" t="s">
        <v>308</v>
      </c>
      <c r="C10" s="37">
        <f t="shared" si="0"/>
        <v>1301.4692429648812</v>
      </c>
      <c r="D10" s="34">
        <f t="shared" si="1"/>
        <v>1185.3646745648812</v>
      </c>
      <c r="E10" s="34">
        <f t="shared" si="2"/>
        <v>1102.7939999999999</v>
      </c>
      <c r="F10" s="34">
        <v>847</v>
      </c>
      <c r="G10" s="34">
        <f t="shared" si="3"/>
        <v>0</v>
      </c>
      <c r="H10" s="33"/>
      <c r="I10" s="33"/>
      <c r="J10" s="33"/>
      <c r="K10" s="33"/>
      <c r="L10" s="33"/>
      <c r="M10" s="33"/>
      <c r="N10" s="34">
        <f t="shared" si="4"/>
        <v>255.79399999999998</v>
      </c>
      <c r="O10" s="34">
        <f t="shared" si="5"/>
        <v>63.73745261999993</v>
      </c>
      <c r="P10" s="34">
        <v>36.6</v>
      </c>
      <c r="Q10" s="33"/>
      <c r="R10" s="33"/>
      <c r="S10" s="33"/>
      <c r="T10" s="33"/>
      <c r="U10" s="34">
        <f t="shared" si="6"/>
        <v>0</v>
      </c>
      <c r="V10" s="33"/>
      <c r="W10" s="33"/>
      <c r="X10" s="34">
        <f t="shared" si="7"/>
        <v>6.758205240000001</v>
      </c>
      <c r="Y10" s="33">
        <v>0</v>
      </c>
      <c r="Z10" s="33">
        <v>0</v>
      </c>
      <c r="AA10" s="33">
        <v>2.551516</v>
      </c>
      <c r="AB10" s="33">
        <v>0.5272072</v>
      </c>
      <c r="AC10" s="33">
        <v>0.3712820399999999</v>
      </c>
      <c r="AD10" s="33">
        <v>3.3082000000000003</v>
      </c>
      <c r="AE10" s="34">
        <f t="shared" si="8"/>
        <v>0</v>
      </c>
      <c r="AF10" s="33"/>
      <c r="AG10" s="33"/>
      <c r="AH10" s="33"/>
      <c r="AI10" s="33"/>
      <c r="AJ10" s="34">
        <f t="shared" si="9"/>
        <v>0</v>
      </c>
      <c r="AK10" s="33"/>
      <c r="AL10" s="33"/>
      <c r="AM10" s="33"/>
      <c r="AN10" s="33"/>
      <c r="AO10" s="33"/>
      <c r="AP10" s="33"/>
      <c r="AQ10" s="33"/>
      <c r="AR10" s="33"/>
      <c r="AS10" s="34">
        <f t="shared" si="10"/>
        <v>20.379247379999924</v>
      </c>
      <c r="AT10" s="33"/>
      <c r="AU10" s="33"/>
      <c r="AV10" s="33"/>
      <c r="AW10" s="33"/>
      <c r="AX10" s="33"/>
      <c r="AY10" s="33"/>
      <c r="AZ10" s="33"/>
      <c r="BA10" s="33"/>
      <c r="BB10" s="33">
        <v>20.379247379999924</v>
      </c>
      <c r="BC10" s="33"/>
      <c r="BD10" s="33"/>
      <c r="BE10" s="33"/>
      <c r="BF10" s="33"/>
      <c r="BG10" s="34">
        <f t="shared" si="11"/>
        <v>0</v>
      </c>
      <c r="BH10" s="33"/>
      <c r="BI10" s="33">
        <f t="shared" si="12"/>
        <v>0</v>
      </c>
      <c r="BJ10" s="33"/>
      <c r="BK10" s="33"/>
      <c r="BL10" s="33"/>
      <c r="BM10" s="33"/>
      <c r="BN10" s="33"/>
      <c r="BO10" s="33"/>
      <c r="BP10" s="33"/>
      <c r="BQ10" s="33"/>
      <c r="BR10" s="34">
        <f t="shared" si="13"/>
        <v>18.8332219448814</v>
      </c>
      <c r="BS10" s="33"/>
      <c r="BT10" s="33">
        <v>8.8</v>
      </c>
      <c r="BU10" s="33">
        <v>3.5</v>
      </c>
      <c r="BV10" s="33">
        <v>5.1832219448813985</v>
      </c>
      <c r="BW10" s="33">
        <v>1.35</v>
      </c>
      <c r="BX10" s="33"/>
      <c r="BY10" s="33"/>
      <c r="BZ10" s="33"/>
      <c r="CA10" s="33"/>
      <c r="CB10" s="33"/>
      <c r="CC10" s="34">
        <f t="shared" si="14"/>
        <v>116.1045684</v>
      </c>
      <c r="CD10" s="34">
        <f t="shared" si="15"/>
        <v>10.633296399999999</v>
      </c>
      <c r="CE10" s="33">
        <v>10.633296399999999</v>
      </c>
      <c r="CF10" s="33"/>
      <c r="CG10" s="33"/>
      <c r="CH10" s="33"/>
      <c r="CI10" s="33"/>
      <c r="CJ10" s="33"/>
      <c r="CK10" s="33"/>
      <c r="CL10" s="33"/>
      <c r="CM10" s="34"/>
      <c r="CN10" s="34">
        <f t="shared" si="16"/>
        <v>105.471272</v>
      </c>
      <c r="CO10" s="33"/>
      <c r="CP10" s="33"/>
      <c r="CQ10" s="33"/>
      <c r="CR10" s="33">
        <v>71.086272</v>
      </c>
      <c r="CS10" s="33"/>
      <c r="CT10" s="33"/>
      <c r="CU10" s="33"/>
      <c r="CV10" s="33"/>
      <c r="CW10" s="33"/>
      <c r="CX10" s="33">
        <v>34.385</v>
      </c>
      <c r="CY10" s="35"/>
      <c r="CZ10" s="48"/>
      <c r="DB10" s="116"/>
    </row>
    <row r="11" spans="1:106" s="36" customFormat="1" ht="12" hidden="1">
      <c r="A11" s="31"/>
      <c r="B11" s="32" t="s">
        <v>309</v>
      </c>
      <c r="C11" s="37">
        <f t="shared" si="0"/>
        <v>1302.0209501848813</v>
      </c>
      <c r="D11" s="34">
        <f t="shared" si="1"/>
        <v>1211.2060641848811</v>
      </c>
      <c r="E11" s="34">
        <f t="shared" si="2"/>
        <v>1102.7939999999999</v>
      </c>
      <c r="F11" s="34">
        <v>847</v>
      </c>
      <c r="G11" s="34">
        <f t="shared" si="3"/>
        <v>0</v>
      </c>
      <c r="H11" s="33"/>
      <c r="I11" s="33"/>
      <c r="J11" s="33"/>
      <c r="K11" s="33"/>
      <c r="L11" s="33"/>
      <c r="M11" s="33"/>
      <c r="N11" s="34">
        <f t="shared" si="4"/>
        <v>255.79399999999998</v>
      </c>
      <c r="O11" s="34">
        <f t="shared" si="5"/>
        <v>93.51578224000001</v>
      </c>
      <c r="P11" s="34">
        <v>1.4</v>
      </c>
      <c r="Q11" s="33"/>
      <c r="R11" s="33"/>
      <c r="S11" s="33"/>
      <c r="T11" s="33"/>
      <c r="U11" s="34">
        <f t="shared" si="6"/>
        <v>0</v>
      </c>
      <c r="V11" s="33"/>
      <c r="W11" s="33"/>
      <c r="X11" s="34">
        <f t="shared" si="7"/>
        <v>92.11578224</v>
      </c>
      <c r="Y11" s="33">
        <v>0</v>
      </c>
      <c r="Z11" s="33">
        <v>67.596053</v>
      </c>
      <c r="AA11" s="33">
        <v>20.31304</v>
      </c>
      <c r="AB11" s="33">
        <v>0.5272072</v>
      </c>
      <c r="AC11" s="33">
        <v>0.3712820399999999</v>
      </c>
      <c r="AD11" s="33">
        <v>3.3082000000000003</v>
      </c>
      <c r="AE11" s="34">
        <f t="shared" si="8"/>
        <v>0</v>
      </c>
      <c r="AF11" s="33"/>
      <c r="AG11" s="33"/>
      <c r="AH11" s="33"/>
      <c r="AI11" s="33"/>
      <c r="AJ11" s="34">
        <f t="shared" si="9"/>
        <v>0</v>
      </c>
      <c r="AK11" s="33"/>
      <c r="AL11" s="33"/>
      <c r="AM11" s="33"/>
      <c r="AN11" s="33"/>
      <c r="AO11" s="33"/>
      <c r="AP11" s="33"/>
      <c r="AQ11" s="33"/>
      <c r="AR11" s="33"/>
      <c r="AS11" s="34">
        <f t="shared" si="10"/>
        <v>0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>
        <f t="shared" si="11"/>
        <v>0</v>
      </c>
      <c r="BH11" s="33"/>
      <c r="BI11" s="33">
        <f t="shared" si="12"/>
        <v>0</v>
      </c>
      <c r="BJ11" s="33"/>
      <c r="BK11" s="33"/>
      <c r="BL11" s="33"/>
      <c r="BM11" s="33"/>
      <c r="BN11" s="33"/>
      <c r="BO11" s="33"/>
      <c r="BP11" s="33"/>
      <c r="BQ11" s="33"/>
      <c r="BR11" s="34">
        <f t="shared" si="13"/>
        <v>14.896281944881398</v>
      </c>
      <c r="BS11" s="33"/>
      <c r="BT11" s="33">
        <v>4.263059999999999</v>
      </c>
      <c r="BU11" s="33">
        <v>3.5</v>
      </c>
      <c r="BV11" s="33">
        <v>5.1832219448813985</v>
      </c>
      <c r="BW11" s="33">
        <v>1.95</v>
      </c>
      <c r="BX11" s="33"/>
      <c r="BY11" s="33"/>
      <c r="BZ11" s="33"/>
      <c r="CA11" s="33"/>
      <c r="CB11" s="33"/>
      <c r="CC11" s="34">
        <f t="shared" si="14"/>
        <v>90.814886</v>
      </c>
      <c r="CD11" s="34">
        <f t="shared" si="15"/>
        <v>10.328614</v>
      </c>
      <c r="CE11" s="33">
        <v>10.328614</v>
      </c>
      <c r="CF11" s="33"/>
      <c r="CG11" s="33"/>
      <c r="CH11" s="33"/>
      <c r="CI11" s="33"/>
      <c r="CJ11" s="33"/>
      <c r="CK11" s="33"/>
      <c r="CL11" s="33"/>
      <c r="CM11" s="34"/>
      <c r="CN11" s="34">
        <f t="shared" si="16"/>
        <v>80.486272</v>
      </c>
      <c r="CO11" s="33"/>
      <c r="CP11" s="33"/>
      <c r="CQ11" s="33"/>
      <c r="CR11" s="33">
        <v>71.086272</v>
      </c>
      <c r="CS11" s="33"/>
      <c r="CT11" s="33"/>
      <c r="CU11" s="33"/>
      <c r="CV11" s="33"/>
      <c r="CW11" s="33"/>
      <c r="CX11" s="33">
        <v>9.4</v>
      </c>
      <c r="CY11" s="35"/>
      <c r="CZ11" s="48"/>
      <c r="DB11" s="116"/>
    </row>
    <row r="12" spans="1:106" s="36" customFormat="1" ht="12" hidden="1">
      <c r="A12" s="31"/>
      <c r="B12" s="32" t="s">
        <v>310</v>
      </c>
      <c r="C12" s="37">
        <f t="shared" si="0"/>
        <v>1318.46272719885</v>
      </c>
      <c r="D12" s="34">
        <f t="shared" si="1"/>
        <v>1205.62016559885</v>
      </c>
      <c r="E12" s="34">
        <f t="shared" si="2"/>
        <v>939.2361999999999</v>
      </c>
      <c r="F12" s="34">
        <v>703.1</v>
      </c>
      <c r="G12" s="34">
        <f t="shared" si="3"/>
        <v>23.8</v>
      </c>
      <c r="H12" s="33">
        <v>23.8</v>
      </c>
      <c r="I12" s="33"/>
      <c r="J12" s="33"/>
      <c r="K12" s="33"/>
      <c r="L12" s="33"/>
      <c r="M12" s="33"/>
      <c r="N12" s="34">
        <f t="shared" si="4"/>
        <v>212.3362</v>
      </c>
      <c r="O12" s="34">
        <f t="shared" si="5"/>
        <v>193.98120016000004</v>
      </c>
      <c r="P12" s="34">
        <v>29.629512000000002</v>
      </c>
      <c r="Q12" s="33"/>
      <c r="R12" s="33"/>
      <c r="S12" s="33"/>
      <c r="T12" s="33"/>
      <c r="U12" s="34">
        <f t="shared" si="6"/>
        <v>0</v>
      </c>
      <c r="V12" s="33"/>
      <c r="W12" s="33"/>
      <c r="X12" s="34">
        <f t="shared" si="7"/>
        <v>164.35168816000004</v>
      </c>
      <c r="Y12" s="33">
        <v>155.33685200000002</v>
      </c>
      <c r="Z12" s="33">
        <v>0</v>
      </c>
      <c r="AA12" s="33">
        <v>5.6876512</v>
      </c>
      <c r="AB12" s="33">
        <v>0.43603755</v>
      </c>
      <c r="AC12" s="33">
        <v>0.29184741000000003</v>
      </c>
      <c r="AD12" s="33">
        <v>2.5993000000000004</v>
      </c>
      <c r="AE12" s="34">
        <f t="shared" si="8"/>
        <v>0</v>
      </c>
      <c r="AF12" s="33"/>
      <c r="AG12" s="33"/>
      <c r="AH12" s="33"/>
      <c r="AI12" s="33"/>
      <c r="AJ12" s="34">
        <f t="shared" si="9"/>
        <v>0</v>
      </c>
      <c r="AK12" s="33"/>
      <c r="AL12" s="33"/>
      <c r="AM12" s="33"/>
      <c r="AN12" s="33"/>
      <c r="AO12" s="33"/>
      <c r="AP12" s="33"/>
      <c r="AQ12" s="33"/>
      <c r="AR12" s="33"/>
      <c r="AS12" s="34">
        <f t="shared" si="10"/>
        <v>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4">
        <f t="shared" si="11"/>
        <v>0</v>
      </c>
      <c r="BH12" s="33"/>
      <c r="BI12" s="33">
        <f t="shared" si="12"/>
        <v>0</v>
      </c>
      <c r="BJ12" s="33"/>
      <c r="BK12" s="33"/>
      <c r="BL12" s="33"/>
      <c r="BM12" s="33"/>
      <c r="BN12" s="33"/>
      <c r="BO12" s="33"/>
      <c r="BP12" s="33"/>
      <c r="BQ12" s="33"/>
      <c r="BR12" s="34">
        <f t="shared" si="13"/>
        <v>72.4027654388502</v>
      </c>
      <c r="BS12" s="33"/>
      <c r="BT12" s="33">
        <v>60.1</v>
      </c>
      <c r="BU12" s="33">
        <v>3.5</v>
      </c>
      <c r="BV12" s="33">
        <v>4.3027654388502</v>
      </c>
      <c r="BW12" s="33">
        <v>4.5</v>
      </c>
      <c r="BX12" s="33"/>
      <c r="BY12" s="33"/>
      <c r="BZ12" s="33"/>
      <c r="CA12" s="33"/>
      <c r="CB12" s="33"/>
      <c r="CC12" s="34">
        <f t="shared" si="14"/>
        <v>112.84256159999998</v>
      </c>
      <c r="CD12" s="34">
        <f t="shared" si="15"/>
        <v>6.9812896</v>
      </c>
      <c r="CE12" s="33">
        <v>6.9812896</v>
      </c>
      <c r="CF12" s="33"/>
      <c r="CG12" s="33"/>
      <c r="CH12" s="33"/>
      <c r="CI12" s="33"/>
      <c r="CJ12" s="33"/>
      <c r="CK12" s="33"/>
      <c r="CL12" s="33"/>
      <c r="CM12" s="34"/>
      <c r="CN12" s="34">
        <f t="shared" si="16"/>
        <v>105.86127199999999</v>
      </c>
      <c r="CO12" s="33"/>
      <c r="CP12" s="33"/>
      <c r="CQ12" s="33"/>
      <c r="CR12" s="33">
        <v>71.086272</v>
      </c>
      <c r="CS12" s="33"/>
      <c r="CT12" s="33"/>
      <c r="CU12" s="33"/>
      <c r="CV12" s="33"/>
      <c r="CW12" s="33"/>
      <c r="CX12" s="33">
        <v>34.775</v>
      </c>
      <c r="CY12" s="35"/>
      <c r="CZ12" s="48"/>
      <c r="DB12" s="116"/>
    </row>
    <row r="13" spans="1:106" s="36" customFormat="1" ht="12" hidden="1">
      <c r="A13" s="31"/>
      <c r="B13" s="32" t="s">
        <v>311</v>
      </c>
      <c r="C13" s="37">
        <f t="shared" si="0"/>
        <v>1404.6523073848816</v>
      </c>
      <c r="D13" s="34">
        <f t="shared" si="1"/>
        <v>1274.6363245848815</v>
      </c>
      <c r="E13" s="34">
        <f t="shared" si="2"/>
        <v>1134.094</v>
      </c>
      <c r="F13" s="34">
        <v>847</v>
      </c>
      <c r="G13" s="34">
        <f t="shared" si="3"/>
        <v>31.3</v>
      </c>
      <c r="H13" s="33">
        <v>31.3</v>
      </c>
      <c r="I13" s="33"/>
      <c r="J13" s="33"/>
      <c r="K13" s="33"/>
      <c r="L13" s="33"/>
      <c r="M13" s="33"/>
      <c r="N13" s="34">
        <f t="shared" si="4"/>
        <v>255.79399999999998</v>
      </c>
      <c r="O13" s="34">
        <f t="shared" si="5"/>
        <v>100.05910264</v>
      </c>
      <c r="P13" s="34">
        <v>37.710288000000006</v>
      </c>
      <c r="Q13" s="33"/>
      <c r="R13" s="33"/>
      <c r="S13" s="33"/>
      <c r="T13" s="33"/>
      <c r="U13" s="34">
        <f t="shared" si="6"/>
        <v>0</v>
      </c>
      <c r="V13" s="33"/>
      <c r="W13" s="33"/>
      <c r="X13" s="34">
        <f t="shared" si="7"/>
        <v>62.34881464</v>
      </c>
      <c r="Y13" s="33">
        <v>0</v>
      </c>
      <c r="Z13" s="33">
        <v>42.184003000000004</v>
      </c>
      <c r="AA13" s="33">
        <v>15.9581224</v>
      </c>
      <c r="AB13" s="33">
        <v>0.5272072</v>
      </c>
      <c r="AC13" s="33">
        <v>0.3712820399999999</v>
      </c>
      <c r="AD13" s="33">
        <v>3.3082000000000003</v>
      </c>
      <c r="AE13" s="34">
        <f t="shared" si="8"/>
        <v>0</v>
      </c>
      <c r="AF13" s="33"/>
      <c r="AG13" s="33"/>
      <c r="AH13" s="33"/>
      <c r="AI13" s="33"/>
      <c r="AJ13" s="34">
        <f t="shared" si="9"/>
        <v>0</v>
      </c>
      <c r="AK13" s="33"/>
      <c r="AL13" s="33"/>
      <c r="AM13" s="33"/>
      <c r="AN13" s="33"/>
      <c r="AO13" s="33"/>
      <c r="AP13" s="33"/>
      <c r="AQ13" s="33"/>
      <c r="AR13" s="33"/>
      <c r="AS13" s="34">
        <f t="shared" si="10"/>
        <v>0</v>
      </c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>
        <f t="shared" si="11"/>
        <v>0</v>
      </c>
      <c r="BH13" s="33"/>
      <c r="BI13" s="33">
        <f t="shared" si="12"/>
        <v>0</v>
      </c>
      <c r="BJ13" s="33"/>
      <c r="BK13" s="33"/>
      <c r="BL13" s="33"/>
      <c r="BM13" s="33"/>
      <c r="BN13" s="33"/>
      <c r="BO13" s="33"/>
      <c r="BP13" s="33"/>
      <c r="BQ13" s="33"/>
      <c r="BR13" s="34">
        <f t="shared" si="13"/>
        <v>40.4832219448814</v>
      </c>
      <c r="BS13" s="33"/>
      <c r="BT13" s="33">
        <v>27.3</v>
      </c>
      <c r="BU13" s="33">
        <v>3.5</v>
      </c>
      <c r="BV13" s="33">
        <v>5.1832219448813985</v>
      </c>
      <c r="BW13" s="33">
        <v>4.5</v>
      </c>
      <c r="BX13" s="33"/>
      <c r="BY13" s="33"/>
      <c r="BZ13" s="33"/>
      <c r="CA13" s="33"/>
      <c r="CB13" s="33"/>
      <c r="CC13" s="34">
        <f t="shared" si="14"/>
        <v>130.0159828</v>
      </c>
      <c r="CD13" s="34">
        <f t="shared" si="15"/>
        <v>11.4667108</v>
      </c>
      <c r="CE13" s="33">
        <v>11.4667108</v>
      </c>
      <c r="CF13" s="33"/>
      <c r="CG13" s="33"/>
      <c r="CH13" s="33"/>
      <c r="CI13" s="33"/>
      <c r="CJ13" s="33"/>
      <c r="CK13" s="33"/>
      <c r="CL13" s="33"/>
      <c r="CM13" s="34"/>
      <c r="CN13" s="34">
        <f t="shared" si="16"/>
        <v>118.549272</v>
      </c>
      <c r="CO13" s="33"/>
      <c r="CP13" s="33"/>
      <c r="CQ13" s="33"/>
      <c r="CR13" s="33">
        <v>71.086272</v>
      </c>
      <c r="CS13" s="33"/>
      <c r="CT13" s="33"/>
      <c r="CU13" s="33"/>
      <c r="CV13" s="33"/>
      <c r="CW13" s="33"/>
      <c r="CX13" s="33">
        <v>47.46300000000001</v>
      </c>
      <c r="CY13" s="35"/>
      <c r="CZ13" s="48"/>
      <c r="DB13" s="116"/>
    </row>
    <row r="14" spans="1:106" s="36" customFormat="1" ht="12" hidden="1">
      <c r="A14" s="31"/>
      <c r="B14" s="32" t="s">
        <v>312</v>
      </c>
      <c r="C14" s="37">
        <f t="shared" si="0"/>
        <v>1401.2595572296525</v>
      </c>
      <c r="D14" s="34">
        <f t="shared" si="1"/>
        <v>1314.5036880296525</v>
      </c>
      <c r="E14" s="34">
        <f t="shared" si="2"/>
        <v>1246.4045999999998</v>
      </c>
      <c r="F14" s="34">
        <v>957.3</v>
      </c>
      <c r="G14" s="34">
        <f t="shared" si="3"/>
        <v>0</v>
      </c>
      <c r="H14" s="33"/>
      <c r="I14" s="33"/>
      <c r="J14" s="33"/>
      <c r="K14" s="33"/>
      <c r="L14" s="33"/>
      <c r="M14" s="33"/>
      <c r="N14" s="34">
        <f t="shared" si="4"/>
        <v>289.1046</v>
      </c>
      <c r="O14" s="34">
        <f t="shared" si="5"/>
        <v>47.94089107552</v>
      </c>
      <c r="P14" s="34">
        <v>11.9</v>
      </c>
      <c r="Q14" s="33"/>
      <c r="R14" s="33"/>
      <c r="S14" s="33"/>
      <c r="T14" s="33"/>
      <c r="U14" s="34">
        <f t="shared" si="6"/>
        <v>0</v>
      </c>
      <c r="V14" s="33"/>
      <c r="W14" s="33"/>
      <c r="X14" s="34">
        <f t="shared" si="7"/>
        <v>32.14089107552</v>
      </c>
      <c r="Y14" s="33">
        <v>0</v>
      </c>
      <c r="Z14" s="33">
        <v>14.46592127552</v>
      </c>
      <c r="AA14" s="33">
        <v>12.881440000000001</v>
      </c>
      <c r="AB14" s="33">
        <v>0.5882565000000001</v>
      </c>
      <c r="AC14" s="33">
        <v>0.42447330000000005</v>
      </c>
      <c r="AD14" s="33">
        <v>3.7808</v>
      </c>
      <c r="AE14" s="34">
        <f t="shared" si="8"/>
        <v>0</v>
      </c>
      <c r="AF14" s="33"/>
      <c r="AG14" s="33"/>
      <c r="AH14" s="33"/>
      <c r="AI14" s="33"/>
      <c r="AJ14" s="34">
        <f t="shared" si="9"/>
        <v>0</v>
      </c>
      <c r="AK14" s="33"/>
      <c r="AL14" s="33"/>
      <c r="AM14" s="33"/>
      <c r="AN14" s="33"/>
      <c r="AO14" s="33"/>
      <c r="AP14" s="33"/>
      <c r="AQ14" s="33"/>
      <c r="AR14" s="33"/>
      <c r="AS14" s="34">
        <f t="shared" si="10"/>
        <v>3.9</v>
      </c>
      <c r="AT14" s="33"/>
      <c r="AU14" s="33"/>
      <c r="AV14" s="33"/>
      <c r="AW14" s="33"/>
      <c r="AX14" s="33"/>
      <c r="AY14" s="33"/>
      <c r="AZ14" s="33"/>
      <c r="BA14" s="33"/>
      <c r="BB14" s="33">
        <v>3.9</v>
      </c>
      <c r="BC14" s="33"/>
      <c r="BD14" s="33"/>
      <c r="BE14" s="33"/>
      <c r="BF14" s="33"/>
      <c r="BG14" s="34">
        <f t="shared" si="11"/>
        <v>0</v>
      </c>
      <c r="BH14" s="33"/>
      <c r="BI14" s="33">
        <f t="shared" si="12"/>
        <v>0</v>
      </c>
      <c r="BJ14" s="33"/>
      <c r="BK14" s="33"/>
      <c r="BL14" s="33"/>
      <c r="BM14" s="33"/>
      <c r="BN14" s="33"/>
      <c r="BO14" s="33"/>
      <c r="BP14" s="33"/>
      <c r="BQ14" s="33"/>
      <c r="BR14" s="34">
        <f t="shared" si="13"/>
        <v>20.1581969541326</v>
      </c>
      <c r="BS14" s="33"/>
      <c r="BT14" s="33">
        <v>6.3</v>
      </c>
      <c r="BU14" s="33">
        <v>3.5</v>
      </c>
      <c r="BV14" s="33">
        <v>5.858196954132599</v>
      </c>
      <c r="BW14" s="33">
        <v>4.5</v>
      </c>
      <c r="BX14" s="33"/>
      <c r="BY14" s="33"/>
      <c r="BZ14" s="33"/>
      <c r="CA14" s="33"/>
      <c r="CB14" s="33"/>
      <c r="CC14" s="34">
        <f t="shared" si="14"/>
        <v>86.7558692</v>
      </c>
      <c r="CD14" s="34">
        <f t="shared" si="15"/>
        <v>12.2695972</v>
      </c>
      <c r="CE14" s="33">
        <v>12.2695972</v>
      </c>
      <c r="CF14" s="33"/>
      <c r="CG14" s="33"/>
      <c r="CH14" s="33"/>
      <c r="CI14" s="33"/>
      <c r="CJ14" s="33"/>
      <c r="CK14" s="33"/>
      <c r="CL14" s="33"/>
      <c r="CM14" s="34"/>
      <c r="CN14" s="34">
        <f t="shared" si="16"/>
        <v>74.486272</v>
      </c>
      <c r="CO14" s="33"/>
      <c r="CP14" s="33"/>
      <c r="CQ14" s="33"/>
      <c r="CR14" s="33">
        <v>71.086272</v>
      </c>
      <c r="CS14" s="33"/>
      <c r="CT14" s="33"/>
      <c r="CU14" s="33"/>
      <c r="CV14" s="33"/>
      <c r="CW14" s="33"/>
      <c r="CX14" s="33">
        <v>3.4</v>
      </c>
      <c r="CY14" s="35"/>
      <c r="CZ14" s="48"/>
      <c r="DB14" s="116"/>
    </row>
    <row r="15" spans="1:106" s="36" customFormat="1" ht="12" hidden="1">
      <c r="A15" s="31"/>
      <c r="B15" s="32" t="s">
        <v>313</v>
      </c>
      <c r="C15" s="37">
        <f t="shared" si="0"/>
        <v>1062.1887232526692</v>
      </c>
      <c r="D15" s="34">
        <f t="shared" si="1"/>
        <v>992.0079724526693</v>
      </c>
      <c r="E15" s="34">
        <f t="shared" si="2"/>
        <v>944.601</v>
      </c>
      <c r="F15" s="34">
        <v>725.5</v>
      </c>
      <c r="G15" s="34">
        <f t="shared" si="3"/>
        <v>0</v>
      </c>
      <c r="H15" s="33"/>
      <c r="I15" s="33"/>
      <c r="J15" s="33"/>
      <c r="K15" s="33"/>
      <c r="L15" s="33"/>
      <c r="M15" s="33"/>
      <c r="N15" s="34">
        <f t="shared" si="4"/>
        <v>219.101</v>
      </c>
      <c r="O15" s="34">
        <f t="shared" si="5"/>
        <v>33.96629958272</v>
      </c>
      <c r="P15" s="34">
        <v>11.3</v>
      </c>
      <c r="Q15" s="33"/>
      <c r="R15" s="33"/>
      <c r="S15" s="33"/>
      <c r="T15" s="33"/>
      <c r="U15" s="34">
        <f t="shared" si="6"/>
        <v>0</v>
      </c>
      <c r="V15" s="33"/>
      <c r="W15" s="33"/>
      <c r="X15" s="34">
        <f t="shared" si="7"/>
        <v>22.666299582719997</v>
      </c>
      <c r="Y15" s="33">
        <v>0</v>
      </c>
      <c r="Z15" s="33">
        <v>12.60535262272</v>
      </c>
      <c r="AA15" s="33">
        <v>6.440720000000001</v>
      </c>
      <c r="AB15" s="33">
        <v>0.46636005</v>
      </c>
      <c r="AC15" s="33">
        <v>0.31826691000000007</v>
      </c>
      <c r="AD15" s="33">
        <v>2.8356000000000003</v>
      </c>
      <c r="AE15" s="34">
        <f t="shared" si="8"/>
        <v>0</v>
      </c>
      <c r="AF15" s="33"/>
      <c r="AG15" s="33"/>
      <c r="AH15" s="33"/>
      <c r="AI15" s="33"/>
      <c r="AJ15" s="34">
        <f t="shared" si="9"/>
        <v>0</v>
      </c>
      <c r="AK15" s="33"/>
      <c r="AL15" s="33"/>
      <c r="AM15" s="33"/>
      <c r="AN15" s="33"/>
      <c r="AO15" s="33"/>
      <c r="AP15" s="33"/>
      <c r="AQ15" s="33"/>
      <c r="AR15" s="33"/>
      <c r="AS15" s="34">
        <f t="shared" si="10"/>
        <v>0</v>
      </c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>
        <f t="shared" si="11"/>
        <v>0</v>
      </c>
      <c r="BH15" s="33"/>
      <c r="BI15" s="33">
        <f t="shared" si="12"/>
        <v>0</v>
      </c>
      <c r="BJ15" s="33"/>
      <c r="BK15" s="33"/>
      <c r="BL15" s="33"/>
      <c r="BM15" s="33"/>
      <c r="BN15" s="33"/>
      <c r="BO15" s="33"/>
      <c r="BP15" s="33"/>
      <c r="BQ15" s="33"/>
      <c r="BR15" s="34">
        <f t="shared" si="13"/>
        <v>13.440672869949198</v>
      </c>
      <c r="BS15" s="33"/>
      <c r="BT15" s="33">
        <v>3.40125</v>
      </c>
      <c r="BU15" s="33">
        <v>3.5</v>
      </c>
      <c r="BV15" s="33">
        <v>4.439422869949199</v>
      </c>
      <c r="BW15" s="33">
        <v>2.1</v>
      </c>
      <c r="BX15" s="33"/>
      <c r="BY15" s="33"/>
      <c r="BZ15" s="33"/>
      <c r="CA15" s="33"/>
      <c r="CB15" s="33"/>
      <c r="CC15" s="34">
        <f t="shared" si="14"/>
        <v>70.18075079999998</v>
      </c>
      <c r="CD15" s="34">
        <f t="shared" si="15"/>
        <v>8.294478799999998</v>
      </c>
      <c r="CE15" s="33">
        <v>8.294478799999998</v>
      </c>
      <c r="CF15" s="33"/>
      <c r="CG15" s="33"/>
      <c r="CH15" s="33"/>
      <c r="CI15" s="33"/>
      <c r="CJ15" s="33"/>
      <c r="CK15" s="33"/>
      <c r="CL15" s="33"/>
      <c r="CM15" s="34"/>
      <c r="CN15" s="34">
        <f t="shared" si="16"/>
        <v>61.88627199999999</v>
      </c>
      <c r="CO15" s="33"/>
      <c r="CP15" s="33"/>
      <c r="CQ15" s="33"/>
      <c r="CR15" s="33">
        <f>71.086272-15.6</f>
        <v>55.48627199999999</v>
      </c>
      <c r="CS15" s="33"/>
      <c r="CT15" s="33"/>
      <c r="CU15" s="33"/>
      <c r="CV15" s="33"/>
      <c r="CW15" s="33"/>
      <c r="CX15" s="33">
        <v>6.4</v>
      </c>
      <c r="CY15" s="35"/>
      <c r="CZ15" s="48"/>
      <c r="DB15" s="116"/>
    </row>
    <row r="16" spans="1:106" s="36" customFormat="1" ht="12" hidden="1">
      <c r="A16" s="31"/>
      <c r="B16" s="32" t="s">
        <v>314</v>
      </c>
      <c r="C16" s="37">
        <f t="shared" si="0"/>
        <v>831.177899933701</v>
      </c>
      <c r="D16" s="34">
        <f t="shared" si="1"/>
        <v>775.9852503337011</v>
      </c>
      <c r="E16" s="34">
        <f t="shared" si="2"/>
        <v>713.8865999999999</v>
      </c>
      <c r="F16" s="34">
        <v>548.3</v>
      </c>
      <c r="G16" s="34">
        <f t="shared" si="3"/>
        <v>0</v>
      </c>
      <c r="H16" s="33"/>
      <c r="I16" s="33"/>
      <c r="J16" s="33"/>
      <c r="K16" s="33"/>
      <c r="L16" s="33"/>
      <c r="M16" s="33"/>
      <c r="N16" s="34">
        <f t="shared" si="4"/>
        <v>165.58659999999998</v>
      </c>
      <c r="O16" s="34">
        <f t="shared" si="5"/>
        <v>52.162816146800004</v>
      </c>
      <c r="P16" s="34">
        <v>26.935919999999996</v>
      </c>
      <c r="Q16" s="33"/>
      <c r="R16" s="33"/>
      <c r="S16" s="33"/>
      <c r="T16" s="33"/>
      <c r="U16" s="34">
        <f t="shared" si="6"/>
        <v>0</v>
      </c>
      <c r="V16" s="33"/>
      <c r="W16" s="33"/>
      <c r="X16" s="34">
        <f t="shared" si="7"/>
        <v>15.592603086399997</v>
      </c>
      <c r="Y16" s="33">
        <v>0</v>
      </c>
      <c r="Z16" s="33">
        <v>12.558838406399998</v>
      </c>
      <c r="AA16" s="33">
        <v>0</v>
      </c>
      <c r="AB16" s="33">
        <v>0.40551290000000006</v>
      </c>
      <c r="AC16" s="33">
        <v>0.26525178</v>
      </c>
      <c r="AD16" s="33">
        <v>2.363</v>
      </c>
      <c r="AE16" s="34">
        <f t="shared" si="8"/>
        <v>0</v>
      </c>
      <c r="AF16" s="33"/>
      <c r="AG16" s="33"/>
      <c r="AH16" s="33"/>
      <c r="AI16" s="33"/>
      <c r="AJ16" s="34">
        <f t="shared" si="9"/>
        <v>0</v>
      </c>
      <c r="AK16" s="33"/>
      <c r="AL16" s="33"/>
      <c r="AM16" s="33"/>
      <c r="AN16" s="33"/>
      <c r="AO16" s="33"/>
      <c r="AP16" s="33"/>
      <c r="AQ16" s="33"/>
      <c r="AR16" s="33"/>
      <c r="AS16" s="34">
        <f t="shared" si="10"/>
        <v>9.634293060400012</v>
      </c>
      <c r="AT16" s="33"/>
      <c r="AU16" s="33"/>
      <c r="AV16" s="33"/>
      <c r="AW16" s="33"/>
      <c r="AX16" s="33"/>
      <c r="AY16" s="33"/>
      <c r="AZ16" s="33"/>
      <c r="BA16" s="33"/>
      <c r="BB16" s="33">
        <v>9.634293060400012</v>
      </c>
      <c r="BC16" s="33"/>
      <c r="BD16" s="33"/>
      <c r="BE16" s="33"/>
      <c r="BF16" s="33"/>
      <c r="BG16" s="34">
        <f t="shared" si="11"/>
        <v>0</v>
      </c>
      <c r="BH16" s="33"/>
      <c r="BI16" s="33">
        <f t="shared" si="12"/>
        <v>0</v>
      </c>
      <c r="BJ16" s="33"/>
      <c r="BK16" s="33"/>
      <c r="BL16" s="33"/>
      <c r="BM16" s="33"/>
      <c r="BN16" s="33"/>
      <c r="BO16" s="33"/>
      <c r="BP16" s="33"/>
      <c r="BQ16" s="33"/>
      <c r="BR16" s="34">
        <f t="shared" si="13"/>
        <v>9.9358341869012</v>
      </c>
      <c r="BS16" s="33"/>
      <c r="BT16" s="33">
        <v>2.03064</v>
      </c>
      <c r="BU16" s="33">
        <v>3.5</v>
      </c>
      <c r="BV16" s="33">
        <v>3.3551941869011985</v>
      </c>
      <c r="BW16" s="33">
        <v>1.05</v>
      </c>
      <c r="BX16" s="33"/>
      <c r="BY16" s="33"/>
      <c r="BZ16" s="33"/>
      <c r="CA16" s="33"/>
      <c r="CB16" s="33"/>
      <c r="CC16" s="34">
        <f t="shared" si="14"/>
        <v>55.192649599999996</v>
      </c>
      <c r="CD16" s="34">
        <f t="shared" si="15"/>
        <v>6.292649600000001</v>
      </c>
      <c r="CE16" s="33">
        <v>6.292649600000001</v>
      </c>
      <c r="CF16" s="33"/>
      <c r="CG16" s="33"/>
      <c r="CH16" s="33"/>
      <c r="CI16" s="33"/>
      <c r="CJ16" s="33"/>
      <c r="CK16" s="33"/>
      <c r="CL16" s="33"/>
      <c r="CM16" s="34"/>
      <c r="CN16" s="34">
        <f t="shared" si="16"/>
        <v>48.9</v>
      </c>
      <c r="CO16" s="33"/>
      <c r="CP16" s="33"/>
      <c r="CQ16" s="33"/>
      <c r="CR16" s="33">
        <v>46</v>
      </c>
      <c r="CS16" s="33"/>
      <c r="CT16" s="33"/>
      <c r="CU16" s="33"/>
      <c r="CV16" s="33"/>
      <c r="CW16" s="33"/>
      <c r="CX16" s="33">
        <v>2.9</v>
      </c>
      <c r="CY16" s="35"/>
      <c r="CZ16" s="48"/>
      <c r="DB16" s="116"/>
    </row>
    <row r="17" spans="1:106" s="36" customFormat="1" ht="12" hidden="1">
      <c r="A17" s="31"/>
      <c r="B17" s="32" t="s">
        <v>315</v>
      </c>
      <c r="C17" s="37">
        <f t="shared" si="0"/>
        <v>1068.9492347656303</v>
      </c>
      <c r="D17" s="34">
        <f t="shared" si="1"/>
        <v>1020.9907519656304</v>
      </c>
      <c r="E17" s="34">
        <f t="shared" si="2"/>
        <v>959.1834000000001</v>
      </c>
      <c r="F17" s="34">
        <v>736.7</v>
      </c>
      <c r="G17" s="34">
        <f t="shared" si="3"/>
        <v>0</v>
      </c>
      <c r="H17" s="33"/>
      <c r="I17" s="33"/>
      <c r="J17" s="33"/>
      <c r="K17" s="33"/>
      <c r="L17" s="33"/>
      <c r="M17" s="33"/>
      <c r="N17" s="34">
        <f t="shared" si="4"/>
        <v>222.48340000000002</v>
      </c>
      <c r="O17" s="34">
        <f t="shared" si="5"/>
        <v>52.699105030000034</v>
      </c>
      <c r="P17" s="34">
        <v>32.323104</v>
      </c>
      <c r="Q17" s="33"/>
      <c r="R17" s="33"/>
      <c r="S17" s="33"/>
      <c r="T17" s="33"/>
      <c r="U17" s="34">
        <f t="shared" si="6"/>
        <v>0</v>
      </c>
      <c r="V17" s="33"/>
      <c r="W17" s="33"/>
      <c r="X17" s="34">
        <f t="shared" si="7"/>
        <v>3.6202269600000005</v>
      </c>
      <c r="Y17" s="33">
        <v>0</v>
      </c>
      <c r="Z17" s="33">
        <v>0</v>
      </c>
      <c r="AA17" s="33">
        <v>0</v>
      </c>
      <c r="AB17" s="33">
        <v>0.46636005</v>
      </c>
      <c r="AC17" s="33">
        <v>0.31826691000000007</v>
      </c>
      <c r="AD17" s="33">
        <v>2.8356000000000003</v>
      </c>
      <c r="AE17" s="34">
        <f aca="true" t="shared" si="17" ref="AE17:AE25">SUM(AF17:AI17)</f>
        <v>0</v>
      </c>
      <c r="AF17" s="33"/>
      <c r="AG17" s="33"/>
      <c r="AH17" s="33"/>
      <c r="AI17" s="33"/>
      <c r="AJ17" s="34">
        <f aca="true" t="shared" si="18" ref="AJ17:AJ25">SUM(AK17:AR17)</f>
        <v>0</v>
      </c>
      <c r="AK17" s="33"/>
      <c r="AL17" s="33"/>
      <c r="AM17" s="33"/>
      <c r="AN17" s="33"/>
      <c r="AO17" s="33"/>
      <c r="AP17" s="33"/>
      <c r="AQ17" s="33"/>
      <c r="AR17" s="33"/>
      <c r="AS17" s="34">
        <f aca="true" t="shared" si="19" ref="AS17:AS25">SUM(AT17:BF17)</f>
        <v>16.75577407000003</v>
      </c>
      <c r="AT17" s="33"/>
      <c r="AU17" s="33"/>
      <c r="AV17" s="33"/>
      <c r="AW17" s="33"/>
      <c r="AX17" s="33"/>
      <c r="AY17" s="33"/>
      <c r="AZ17" s="33"/>
      <c r="BA17" s="33"/>
      <c r="BB17" s="33">
        <v>16.75577407000003</v>
      </c>
      <c r="BC17" s="33"/>
      <c r="BD17" s="33"/>
      <c r="BE17" s="33"/>
      <c r="BF17" s="33"/>
      <c r="BG17" s="34">
        <f aca="true" t="shared" si="20" ref="BG17:BG25">BH17+BI17+BQ17</f>
        <v>0</v>
      </c>
      <c r="BH17" s="33"/>
      <c r="BI17" s="33">
        <f aca="true" t="shared" si="21" ref="BI17:BI25">SUM(BJ17:BP17)</f>
        <v>0</v>
      </c>
      <c r="BJ17" s="33"/>
      <c r="BK17" s="33"/>
      <c r="BL17" s="33"/>
      <c r="BM17" s="33"/>
      <c r="BN17" s="33"/>
      <c r="BO17" s="33"/>
      <c r="BP17" s="33"/>
      <c r="BQ17" s="33"/>
      <c r="BR17" s="34">
        <f aca="true" t="shared" si="22" ref="BR17:BR25">SUM(BS17:CB17)</f>
        <v>9.108246935630198</v>
      </c>
      <c r="BS17" s="33"/>
      <c r="BT17" s="33">
        <v>0</v>
      </c>
      <c r="BU17" s="33">
        <v>3.5</v>
      </c>
      <c r="BV17" s="33">
        <v>4.508246935630199</v>
      </c>
      <c r="BW17" s="33">
        <v>1.1</v>
      </c>
      <c r="BX17" s="33"/>
      <c r="BY17" s="33"/>
      <c r="BZ17" s="33"/>
      <c r="CA17" s="33"/>
      <c r="CB17" s="33"/>
      <c r="CC17" s="34">
        <f aca="true" t="shared" si="23" ref="CC17:CC25">CD17+CM17+CN17</f>
        <v>47.9584828</v>
      </c>
      <c r="CD17" s="34">
        <f aca="true" t="shared" si="24" ref="CD17:CD25">SUM(CE17:CL17)</f>
        <v>9.658482799999998</v>
      </c>
      <c r="CE17" s="33">
        <v>9.658482799999998</v>
      </c>
      <c r="CF17" s="33"/>
      <c r="CG17" s="33"/>
      <c r="CH17" s="33"/>
      <c r="CI17" s="33"/>
      <c r="CJ17" s="33"/>
      <c r="CK17" s="33"/>
      <c r="CL17" s="33"/>
      <c r="CM17" s="34"/>
      <c r="CN17" s="34">
        <f aca="true" t="shared" si="25" ref="CN17:CN25">SUM(CO17:CZ17)</f>
        <v>38.3</v>
      </c>
      <c r="CO17" s="33"/>
      <c r="CP17" s="33"/>
      <c r="CQ17" s="33"/>
      <c r="CR17" s="33">
        <v>35</v>
      </c>
      <c r="CS17" s="33"/>
      <c r="CT17" s="33"/>
      <c r="CU17" s="33"/>
      <c r="CV17" s="33"/>
      <c r="CW17" s="33"/>
      <c r="CX17" s="33">
        <v>3.3</v>
      </c>
      <c r="CY17" s="35"/>
      <c r="CZ17" s="48"/>
      <c r="DB17" s="116"/>
    </row>
    <row r="18" spans="1:106" s="36" customFormat="1" ht="12" hidden="1">
      <c r="A18" s="31"/>
      <c r="B18" s="32" t="s">
        <v>316</v>
      </c>
      <c r="C18" s="37">
        <f t="shared" si="0"/>
        <v>905.4560558499181</v>
      </c>
      <c r="D18" s="34">
        <f t="shared" si="1"/>
        <v>847.5295502499181</v>
      </c>
      <c r="E18" s="34">
        <f t="shared" si="2"/>
        <v>757.2432</v>
      </c>
      <c r="F18" s="34">
        <v>581.6</v>
      </c>
      <c r="G18" s="34">
        <f t="shared" si="3"/>
        <v>0</v>
      </c>
      <c r="H18" s="33"/>
      <c r="I18" s="33"/>
      <c r="J18" s="33"/>
      <c r="K18" s="33"/>
      <c r="L18" s="33"/>
      <c r="M18" s="33"/>
      <c r="N18" s="34">
        <f t="shared" si="4"/>
        <v>175.6432</v>
      </c>
      <c r="O18" s="34">
        <f t="shared" si="5"/>
        <v>57.42258388600007</v>
      </c>
      <c r="P18" s="34">
        <v>24.242328</v>
      </c>
      <c r="Q18" s="33"/>
      <c r="R18" s="33"/>
      <c r="S18" s="33"/>
      <c r="T18" s="33"/>
      <c r="U18" s="34">
        <f t="shared" si="6"/>
        <v>0</v>
      </c>
      <c r="V18" s="33"/>
      <c r="W18" s="33"/>
      <c r="X18" s="34">
        <f t="shared" si="7"/>
        <v>22.723354128</v>
      </c>
      <c r="Y18" s="33">
        <v>0</v>
      </c>
      <c r="Z18" s="33">
        <v>18.605686528</v>
      </c>
      <c r="AA18" s="33">
        <v>1.3773231999999997</v>
      </c>
      <c r="AB18" s="33">
        <v>0.37498825</v>
      </c>
      <c r="AC18" s="33">
        <v>0.23865614999999998</v>
      </c>
      <c r="AD18" s="33">
        <v>2.1267000000000005</v>
      </c>
      <c r="AE18" s="34">
        <f t="shared" si="17"/>
        <v>0</v>
      </c>
      <c r="AF18" s="33"/>
      <c r="AG18" s="33"/>
      <c r="AH18" s="33"/>
      <c r="AI18" s="33"/>
      <c r="AJ18" s="34">
        <f t="shared" si="18"/>
        <v>0</v>
      </c>
      <c r="AK18" s="33"/>
      <c r="AL18" s="33"/>
      <c r="AM18" s="33"/>
      <c r="AN18" s="33"/>
      <c r="AO18" s="33"/>
      <c r="AP18" s="33"/>
      <c r="AQ18" s="33"/>
      <c r="AR18" s="33"/>
      <c r="AS18" s="34">
        <f t="shared" si="19"/>
        <v>10.456901758000072</v>
      </c>
      <c r="AT18" s="33"/>
      <c r="AU18" s="33"/>
      <c r="AV18" s="33"/>
      <c r="AW18" s="33"/>
      <c r="AX18" s="33"/>
      <c r="AY18" s="33"/>
      <c r="AZ18" s="33"/>
      <c r="BA18" s="33"/>
      <c r="BB18" s="33">
        <v>10.456901758000072</v>
      </c>
      <c r="BC18" s="33"/>
      <c r="BD18" s="33"/>
      <c r="BE18" s="33"/>
      <c r="BF18" s="33"/>
      <c r="BG18" s="34">
        <f t="shared" si="20"/>
        <v>0</v>
      </c>
      <c r="BH18" s="33"/>
      <c r="BI18" s="33">
        <f t="shared" si="21"/>
        <v>0</v>
      </c>
      <c r="BJ18" s="33"/>
      <c r="BK18" s="33"/>
      <c r="BL18" s="33"/>
      <c r="BM18" s="33"/>
      <c r="BN18" s="33"/>
      <c r="BO18" s="33"/>
      <c r="BP18" s="33"/>
      <c r="BQ18" s="33"/>
      <c r="BR18" s="34">
        <f t="shared" si="22"/>
        <v>32.863766363918</v>
      </c>
      <c r="BS18" s="33"/>
      <c r="BT18" s="33">
        <v>22.8048</v>
      </c>
      <c r="BU18" s="33">
        <v>3.5</v>
      </c>
      <c r="BV18" s="33">
        <v>3.5589663639179987</v>
      </c>
      <c r="BW18" s="33">
        <v>3</v>
      </c>
      <c r="BX18" s="33"/>
      <c r="BY18" s="33"/>
      <c r="BZ18" s="33"/>
      <c r="CA18" s="33"/>
      <c r="CB18" s="33"/>
      <c r="CC18" s="34">
        <f t="shared" si="23"/>
        <v>57.9265056</v>
      </c>
      <c r="CD18" s="34">
        <f t="shared" si="24"/>
        <v>6.126505600000001</v>
      </c>
      <c r="CE18" s="33">
        <v>6.126505600000001</v>
      </c>
      <c r="CF18" s="33"/>
      <c r="CG18" s="33"/>
      <c r="CH18" s="33"/>
      <c r="CI18" s="33"/>
      <c r="CJ18" s="33"/>
      <c r="CK18" s="33"/>
      <c r="CL18" s="33"/>
      <c r="CM18" s="34"/>
      <c r="CN18" s="34">
        <f t="shared" si="25"/>
        <v>51.8</v>
      </c>
      <c r="CO18" s="33"/>
      <c r="CP18" s="33"/>
      <c r="CQ18" s="33"/>
      <c r="CR18" s="33">
        <v>51.8</v>
      </c>
      <c r="CS18" s="33"/>
      <c r="CT18" s="33"/>
      <c r="CU18" s="33"/>
      <c r="CV18" s="33"/>
      <c r="CW18" s="33"/>
      <c r="CX18" s="33"/>
      <c r="CY18" s="35"/>
      <c r="CZ18" s="48"/>
      <c r="DB18" s="116"/>
    </row>
    <row r="19" spans="1:106" s="36" customFormat="1" ht="12" hidden="1">
      <c r="A19" s="31"/>
      <c r="B19" s="32" t="s">
        <v>317</v>
      </c>
      <c r="C19" s="37">
        <f t="shared" si="0"/>
        <v>1187.9705883016304</v>
      </c>
      <c r="D19" s="34">
        <f t="shared" si="1"/>
        <v>1098.9694745016304</v>
      </c>
      <c r="E19" s="34">
        <f t="shared" si="2"/>
        <v>959.1834000000001</v>
      </c>
      <c r="F19" s="34">
        <v>736.7</v>
      </c>
      <c r="G19" s="34">
        <f t="shared" si="3"/>
        <v>0</v>
      </c>
      <c r="H19" s="33"/>
      <c r="I19" s="33"/>
      <c r="J19" s="33"/>
      <c r="K19" s="33"/>
      <c r="L19" s="33"/>
      <c r="M19" s="33"/>
      <c r="N19" s="34">
        <f t="shared" si="4"/>
        <v>222.48340000000002</v>
      </c>
      <c r="O19" s="34">
        <f t="shared" si="5"/>
        <v>130.27782756600004</v>
      </c>
      <c r="P19" s="34">
        <v>32.323104</v>
      </c>
      <c r="Q19" s="33"/>
      <c r="R19" s="33"/>
      <c r="S19" s="33"/>
      <c r="T19" s="33"/>
      <c r="U19" s="34">
        <f t="shared" si="6"/>
        <v>0</v>
      </c>
      <c r="V19" s="33"/>
      <c r="W19" s="33"/>
      <c r="X19" s="34">
        <f t="shared" si="7"/>
        <v>32.955883024</v>
      </c>
      <c r="Y19" s="33">
        <v>20.032812800000002</v>
      </c>
      <c r="Z19" s="33">
        <v>9.302843264</v>
      </c>
      <c r="AA19" s="33">
        <v>0</v>
      </c>
      <c r="AB19" s="33">
        <v>0.46636005</v>
      </c>
      <c r="AC19" s="33">
        <v>0.31826691000000007</v>
      </c>
      <c r="AD19" s="33">
        <v>2.8356000000000003</v>
      </c>
      <c r="AE19" s="34">
        <f t="shared" si="17"/>
        <v>0</v>
      </c>
      <c r="AF19" s="33"/>
      <c r="AG19" s="33"/>
      <c r="AH19" s="33"/>
      <c r="AI19" s="33"/>
      <c r="AJ19" s="34">
        <f t="shared" si="18"/>
        <v>0</v>
      </c>
      <c r="AK19" s="33"/>
      <c r="AL19" s="33"/>
      <c r="AM19" s="33"/>
      <c r="AN19" s="33"/>
      <c r="AO19" s="33"/>
      <c r="AP19" s="33"/>
      <c r="AQ19" s="33"/>
      <c r="AR19" s="33"/>
      <c r="AS19" s="34">
        <f t="shared" si="19"/>
        <v>64.99884054200004</v>
      </c>
      <c r="AT19" s="33"/>
      <c r="AU19" s="33"/>
      <c r="AV19" s="33"/>
      <c r="AW19" s="33"/>
      <c r="AX19" s="33"/>
      <c r="AY19" s="33"/>
      <c r="AZ19" s="33"/>
      <c r="BA19" s="33"/>
      <c r="BB19" s="33">
        <v>64.99884054200004</v>
      </c>
      <c r="BC19" s="33"/>
      <c r="BD19" s="33"/>
      <c r="BE19" s="33"/>
      <c r="BF19" s="33"/>
      <c r="BG19" s="34">
        <f t="shared" si="20"/>
        <v>0</v>
      </c>
      <c r="BH19" s="33"/>
      <c r="BI19" s="33">
        <f t="shared" si="21"/>
        <v>0</v>
      </c>
      <c r="BJ19" s="33"/>
      <c r="BK19" s="33"/>
      <c r="BL19" s="33"/>
      <c r="BM19" s="33"/>
      <c r="BN19" s="33"/>
      <c r="BO19" s="33"/>
      <c r="BP19" s="33"/>
      <c r="BQ19" s="33"/>
      <c r="BR19" s="34">
        <f t="shared" si="22"/>
        <v>9.508246935630199</v>
      </c>
      <c r="BS19" s="33"/>
      <c r="BT19" s="33">
        <v>0</v>
      </c>
      <c r="BU19" s="33">
        <v>3.5</v>
      </c>
      <c r="BV19" s="33">
        <v>4.508246935630199</v>
      </c>
      <c r="BW19" s="33">
        <v>1.5</v>
      </c>
      <c r="BX19" s="33"/>
      <c r="BY19" s="33"/>
      <c r="BZ19" s="33"/>
      <c r="CA19" s="33"/>
      <c r="CB19" s="33"/>
      <c r="CC19" s="34">
        <f t="shared" si="23"/>
        <v>89.0011138</v>
      </c>
      <c r="CD19" s="34">
        <f t="shared" si="24"/>
        <v>9.2148418</v>
      </c>
      <c r="CE19" s="33">
        <v>9.2148418</v>
      </c>
      <c r="CF19" s="33"/>
      <c r="CG19" s="33"/>
      <c r="CH19" s="33"/>
      <c r="CI19" s="33"/>
      <c r="CJ19" s="33"/>
      <c r="CK19" s="33"/>
      <c r="CL19" s="33"/>
      <c r="CM19" s="34"/>
      <c r="CN19" s="34">
        <f t="shared" si="25"/>
        <v>79.786272</v>
      </c>
      <c r="CO19" s="33"/>
      <c r="CP19" s="33"/>
      <c r="CQ19" s="33"/>
      <c r="CR19" s="33">
        <v>71.086272</v>
      </c>
      <c r="CS19" s="33"/>
      <c r="CT19" s="33"/>
      <c r="CU19" s="33"/>
      <c r="CV19" s="33"/>
      <c r="CW19" s="33"/>
      <c r="CX19" s="33">
        <v>8.7</v>
      </c>
      <c r="CY19" s="35"/>
      <c r="CZ19" s="48"/>
      <c r="DB19" s="116"/>
    </row>
    <row r="20" spans="1:106" s="36" customFormat="1" ht="12" hidden="1">
      <c r="A20" s="31"/>
      <c r="B20" s="32" t="s">
        <v>318</v>
      </c>
      <c r="C20" s="37">
        <f t="shared" si="0"/>
        <v>947.861558225999</v>
      </c>
      <c r="D20" s="34">
        <f t="shared" si="1"/>
        <v>838.121471825999</v>
      </c>
      <c r="E20" s="34">
        <f t="shared" si="2"/>
        <v>771.8255999999999</v>
      </c>
      <c r="F20" s="34">
        <v>592.8</v>
      </c>
      <c r="G20" s="34">
        <f t="shared" si="3"/>
        <v>0</v>
      </c>
      <c r="H20" s="33"/>
      <c r="I20" s="33"/>
      <c r="J20" s="33"/>
      <c r="K20" s="33"/>
      <c r="L20" s="33"/>
      <c r="M20" s="33"/>
      <c r="N20" s="34">
        <f t="shared" si="4"/>
        <v>179.02559999999997</v>
      </c>
      <c r="O20" s="34">
        <f t="shared" si="5"/>
        <v>45.41808139640008</v>
      </c>
      <c r="P20" s="34">
        <v>24.242328</v>
      </c>
      <c r="Q20" s="33"/>
      <c r="R20" s="33"/>
      <c r="S20" s="33"/>
      <c r="T20" s="33"/>
      <c r="U20" s="34">
        <f t="shared" si="6"/>
        <v>0</v>
      </c>
      <c r="V20" s="33"/>
      <c r="W20" s="33"/>
      <c r="X20" s="34">
        <f t="shared" si="7"/>
        <v>12.5083298272</v>
      </c>
      <c r="Y20" s="33">
        <v>0</v>
      </c>
      <c r="Z20" s="33">
        <v>9.7679854272</v>
      </c>
      <c r="AA20" s="33">
        <v>0</v>
      </c>
      <c r="AB20" s="33">
        <v>0.37498825</v>
      </c>
      <c r="AC20" s="33">
        <v>0.23865614999999998</v>
      </c>
      <c r="AD20" s="33">
        <v>2.1267000000000005</v>
      </c>
      <c r="AE20" s="34">
        <f t="shared" si="17"/>
        <v>0</v>
      </c>
      <c r="AF20" s="33"/>
      <c r="AG20" s="33"/>
      <c r="AH20" s="33"/>
      <c r="AI20" s="33"/>
      <c r="AJ20" s="34">
        <f t="shared" si="18"/>
        <v>0</v>
      </c>
      <c r="AK20" s="33"/>
      <c r="AL20" s="33"/>
      <c r="AM20" s="33"/>
      <c r="AN20" s="33"/>
      <c r="AO20" s="33"/>
      <c r="AP20" s="33"/>
      <c r="AQ20" s="33"/>
      <c r="AR20" s="33"/>
      <c r="AS20" s="34">
        <f t="shared" si="19"/>
        <v>8.667423569200082</v>
      </c>
      <c r="AT20" s="33"/>
      <c r="AU20" s="33"/>
      <c r="AV20" s="33"/>
      <c r="AW20" s="33"/>
      <c r="AX20" s="33"/>
      <c r="AY20" s="33"/>
      <c r="AZ20" s="33"/>
      <c r="BA20" s="33"/>
      <c r="BB20" s="33">
        <v>8.667423569200082</v>
      </c>
      <c r="BC20" s="33"/>
      <c r="BD20" s="33"/>
      <c r="BE20" s="33"/>
      <c r="BF20" s="33"/>
      <c r="BG20" s="34">
        <f t="shared" si="20"/>
        <v>0</v>
      </c>
      <c r="BH20" s="33"/>
      <c r="BI20" s="33">
        <f t="shared" si="21"/>
        <v>0</v>
      </c>
      <c r="BJ20" s="33"/>
      <c r="BK20" s="33"/>
      <c r="BL20" s="33"/>
      <c r="BM20" s="33"/>
      <c r="BN20" s="33"/>
      <c r="BO20" s="33"/>
      <c r="BP20" s="33"/>
      <c r="BQ20" s="33"/>
      <c r="BR20" s="34">
        <f t="shared" si="22"/>
        <v>20.877790429599</v>
      </c>
      <c r="BS20" s="33"/>
      <c r="BT20" s="33">
        <v>12.7</v>
      </c>
      <c r="BU20" s="33">
        <v>3.5</v>
      </c>
      <c r="BV20" s="33">
        <v>3.6277904295990004</v>
      </c>
      <c r="BW20" s="33">
        <v>1.05</v>
      </c>
      <c r="BX20" s="33"/>
      <c r="BY20" s="33"/>
      <c r="BZ20" s="33"/>
      <c r="CA20" s="33"/>
      <c r="CB20" s="33"/>
      <c r="CC20" s="34">
        <f t="shared" si="23"/>
        <v>109.7400864</v>
      </c>
      <c r="CD20" s="34">
        <f t="shared" si="24"/>
        <v>6.853814399999999</v>
      </c>
      <c r="CE20" s="33">
        <v>6.853814399999999</v>
      </c>
      <c r="CF20" s="33"/>
      <c r="CG20" s="33"/>
      <c r="CH20" s="33"/>
      <c r="CI20" s="33"/>
      <c r="CJ20" s="33"/>
      <c r="CK20" s="33"/>
      <c r="CL20" s="33"/>
      <c r="CM20" s="34"/>
      <c r="CN20" s="34">
        <f t="shared" si="25"/>
        <v>102.88627199999999</v>
      </c>
      <c r="CO20" s="33"/>
      <c r="CP20" s="33"/>
      <c r="CQ20" s="33"/>
      <c r="CR20" s="33">
        <v>71.086272</v>
      </c>
      <c r="CS20" s="33"/>
      <c r="CT20" s="33"/>
      <c r="CU20" s="33"/>
      <c r="CV20" s="33"/>
      <c r="CW20" s="33"/>
      <c r="CX20" s="33">
        <v>31.8</v>
      </c>
      <c r="CY20" s="35"/>
      <c r="CZ20" s="48"/>
      <c r="DB20" s="116"/>
    </row>
    <row r="21" spans="1:106" s="36" customFormat="1" ht="12" hidden="1">
      <c r="A21" s="31"/>
      <c r="B21" s="32" t="s">
        <v>319</v>
      </c>
      <c r="C21" s="37">
        <f t="shared" si="0"/>
        <v>1753.9442013503608</v>
      </c>
      <c r="D21" s="34">
        <f t="shared" si="1"/>
        <v>1563.4275653503607</v>
      </c>
      <c r="E21" s="34">
        <f t="shared" si="2"/>
        <v>1392.2286</v>
      </c>
      <c r="F21" s="34">
        <v>1069.3</v>
      </c>
      <c r="G21" s="34">
        <f t="shared" si="3"/>
        <v>0</v>
      </c>
      <c r="H21" s="33"/>
      <c r="I21" s="33"/>
      <c r="J21" s="33"/>
      <c r="K21" s="33"/>
      <c r="L21" s="33"/>
      <c r="M21" s="33"/>
      <c r="N21" s="34">
        <f t="shared" si="4"/>
        <v>322.92859999999996</v>
      </c>
      <c r="O21" s="34">
        <f t="shared" si="5"/>
        <v>155.30906959328001</v>
      </c>
      <c r="P21" s="34">
        <v>45.791064000000006</v>
      </c>
      <c r="Q21" s="33"/>
      <c r="R21" s="33"/>
      <c r="S21" s="33"/>
      <c r="T21" s="33"/>
      <c r="U21" s="34">
        <f t="shared" si="6"/>
        <v>0</v>
      </c>
      <c r="V21" s="33"/>
      <c r="W21" s="33"/>
      <c r="X21" s="34">
        <f t="shared" si="7"/>
        <v>109.51800559328001</v>
      </c>
      <c r="Y21" s="33">
        <v>0</v>
      </c>
      <c r="Z21" s="33">
        <v>76.93451379328</v>
      </c>
      <c r="AA21" s="33">
        <v>27.496920000000003</v>
      </c>
      <c r="AB21" s="33">
        <v>0.618579</v>
      </c>
      <c r="AC21" s="33">
        <v>0.4508928000000001</v>
      </c>
      <c r="AD21" s="33">
        <v>4.0171</v>
      </c>
      <c r="AE21" s="34">
        <f t="shared" si="17"/>
        <v>0</v>
      </c>
      <c r="AF21" s="33"/>
      <c r="AG21" s="33"/>
      <c r="AH21" s="33"/>
      <c r="AI21" s="33"/>
      <c r="AJ21" s="34">
        <f t="shared" si="18"/>
        <v>0</v>
      </c>
      <c r="AK21" s="33"/>
      <c r="AL21" s="33"/>
      <c r="AM21" s="33"/>
      <c r="AN21" s="33"/>
      <c r="AO21" s="33"/>
      <c r="AP21" s="33"/>
      <c r="AQ21" s="33"/>
      <c r="AR21" s="33"/>
      <c r="AS21" s="34">
        <f t="shared" si="19"/>
        <v>0</v>
      </c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4">
        <f t="shared" si="20"/>
        <v>0</v>
      </c>
      <c r="BH21" s="33"/>
      <c r="BI21" s="33">
        <f t="shared" si="21"/>
        <v>0</v>
      </c>
      <c r="BJ21" s="33"/>
      <c r="BK21" s="33"/>
      <c r="BL21" s="33"/>
      <c r="BM21" s="33"/>
      <c r="BN21" s="33"/>
      <c r="BO21" s="33"/>
      <c r="BP21" s="33"/>
      <c r="BQ21" s="33"/>
      <c r="BR21" s="34">
        <f t="shared" si="22"/>
        <v>15.889895757080598</v>
      </c>
      <c r="BS21" s="33"/>
      <c r="BT21" s="33">
        <v>3.14625</v>
      </c>
      <c r="BU21" s="33">
        <v>3.5</v>
      </c>
      <c r="BV21" s="33">
        <v>6.5436457570806</v>
      </c>
      <c r="BW21" s="33">
        <v>2.7</v>
      </c>
      <c r="BX21" s="33"/>
      <c r="BY21" s="33"/>
      <c r="BZ21" s="33"/>
      <c r="CA21" s="33"/>
      <c r="CB21" s="33"/>
      <c r="CC21" s="34">
        <f t="shared" si="23"/>
        <v>190.51663599999998</v>
      </c>
      <c r="CD21" s="34">
        <f t="shared" si="24"/>
        <v>17.495364</v>
      </c>
      <c r="CE21" s="33">
        <v>17.495364</v>
      </c>
      <c r="CF21" s="33"/>
      <c r="CG21" s="33"/>
      <c r="CH21" s="33"/>
      <c r="CI21" s="33"/>
      <c r="CJ21" s="33"/>
      <c r="CK21" s="33"/>
      <c r="CL21" s="33"/>
      <c r="CM21" s="34"/>
      <c r="CN21" s="34">
        <f t="shared" si="25"/>
        <v>173.02127199999998</v>
      </c>
      <c r="CO21" s="33"/>
      <c r="CP21" s="33"/>
      <c r="CQ21" s="33"/>
      <c r="CR21" s="33">
        <v>71.086272</v>
      </c>
      <c r="CS21" s="33"/>
      <c r="CT21" s="33"/>
      <c r="CU21" s="33"/>
      <c r="CV21" s="33"/>
      <c r="CW21" s="33"/>
      <c r="CX21" s="33">
        <v>62.335</v>
      </c>
      <c r="CY21" s="35"/>
      <c r="CZ21" s="48">
        <v>39.6</v>
      </c>
      <c r="DB21" s="116"/>
    </row>
    <row r="22" spans="1:106" s="36" customFormat="1" ht="12" hidden="1">
      <c r="A22" s="31"/>
      <c r="B22" s="32" t="s">
        <v>320</v>
      </c>
      <c r="C22" s="37">
        <f t="shared" si="0"/>
        <v>1299.3005544348812</v>
      </c>
      <c r="D22" s="34">
        <f t="shared" si="1"/>
        <v>1232.163654834881</v>
      </c>
      <c r="E22" s="34">
        <f t="shared" si="2"/>
        <v>1102.7939999999999</v>
      </c>
      <c r="F22" s="34">
        <v>847</v>
      </c>
      <c r="G22" s="34">
        <f t="shared" si="3"/>
        <v>0</v>
      </c>
      <c r="H22" s="33"/>
      <c r="I22" s="33"/>
      <c r="J22" s="33"/>
      <c r="K22" s="33"/>
      <c r="L22" s="33"/>
      <c r="M22" s="33"/>
      <c r="N22" s="34">
        <f t="shared" si="4"/>
        <v>255.79399999999998</v>
      </c>
      <c r="O22" s="34">
        <f t="shared" si="5"/>
        <v>114.54673243999999</v>
      </c>
      <c r="P22" s="34">
        <v>27.7</v>
      </c>
      <c r="Q22" s="33"/>
      <c r="R22" s="33"/>
      <c r="S22" s="33"/>
      <c r="T22" s="33"/>
      <c r="U22" s="34">
        <f t="shared" si="6"/>
        <v>0</v>
      </c>
      <c r="V22" s="33"/>
      <c r="W22" s="33"/>
      <c r="X22" s="34">
        <f t="shared" si="7"/>
        <v>83.54673243999999</v>
      </c>
      <c r="Y22" s="33">
        <v>0</v>
      </c>
      <c r="Z22" s="33">
        <v>67.08781199999999</v>
      </c>
      <c r="AA22" s="33">
        <v>12.2522312</v>
      </c>
      <c r="AB22" s="33">
        <v>0.5272072</v>
      </c>
      <c r="AC22" s="33">
        <v>0.3712820399999999</v>
      </c>
      <c r="AD22" s="33">
        <v>3.3082000000000003</v>
      </c>
      <c r="AE22" s="34">
        <f t="shared" si="17"/>
        <v>0</v>
      </c>
      <c r="AF22" s="33"/>
      <c r="AG22" s="33"/>
      <c r="AH22" s="33"/>
      <c r="AI22" s="33"/>
      <c r="AJ22" s="34">
        <f t="shared" si="18"/>
        <v>0</v>
      </c>
      <c r="AK22" s="33"/>
      <c r="AL22" s="33"/>
      <c r="AM22" s="33"/>
      <c r="AN22" s="33"/>
      <c r="AO22" s="33"/>
      <c r="AP22" s="33"/>
      <c r="AQ22" s="33"/>
      <c r="AR22" s="33"/>
      <c r="AS22" s="34">
        <f t="shared" si="19"/>
        <v>3.3</v>
      </c>
      <c r="AT22" s="33"/>
      <c r="AU22" s="33"/>
      <c r="AV22" s="33"/>
      <c r="AW22" s="33"/>
      <c r="AX22" s="33"/>
      <c r="AY22" s="33"/>
      <c r="AZ22" s="33"/>
      <c r="BA22" s="33"/>
      <c r="BB22" s="33">
        <v>3.3</v>
      </c>
      <c r="BC22" s="33"/>
      <c r="BD22" s="33"/>
      <c r="BE22" s="33"/>
      <c r="BF22" s="33"/>
      <c r="BG22" s="34">
        <f t="shared" si="20"/>
        <v>0</v>
      </c>
      <c r="BH22" s="33"/>
      <c r="BI22" s="33">
        <f t="shared" si="21"/>
        <v>0</v>
      </c>
      <c r="BJ22" s="33"/>
      <c r="BK22" s="33"/>
      <c r="BL22" s="33"/>
      <c r="BM22" s="33"/>
      <c r="BN22" s="33"/>
      <c r="BO22" s="33"/>
      <c r="BP22" s="33"/>
      <c r="BQ22" s="33"/>
      <c r="BR22" s="34">
        <f t="shared" si="22"/>
        <v>14.822922394881399</v>
      </c>
      <c r="BS22" s="33"/>
      <c r="BT22" s="33">
        <v>2.6397004500000003</v>
      </c>
      <c r="BU22" s="33">
        <v>3.5</v>
      </c>
      <c r="BV22" s="33">
        <v>5.1832219448813985</v>
      </c>
      <c r="BW22" s="33">
        <v>3.5</v>
      </c>
      <c r="BX22" s="33"/>
      <c r="BY22" s="33"/>
      <c r="BZ22" s="33"/>
      <c r="CA22" s="33"/>
      <c r="CB22" s="33"/>
      <c r="CC22" s="34">
        <f t="shared" si="23"/>
        <v>67.13689959999999</v>
      </c>
      <c r="CD22" s="34">
        <f t="shared" si="24"/>
        <v>10.536899600000002</v>
      </c>
      <c r="CE22" s="33">
        <v>10.536899600000002</v>
      </c>
      <c r="CF22" s="33"/>
      <c r="CG22" s="33"/>
      <c r="CH22" s="33"/>
      <c r="CI22" s="33"/>
      <c r="CJ22" s="33"/>
      <c r="CK22" s="33"/>
      <c r="CL22" s="33"/>
      <c r="CM22" s="34"/>
      <c r="CN22" s="34">
        <f t="shared" si="25"/>
        <v>56.599999999999994</v>
      </c>
      <c r="CO22" s="33"/>
      <c r="CP22" s="33"/>
      <c r="CQ22" s="33"/>
      <c r="CR22" s="33">
        <v>53.3</v>
      </c>
      <c r="CS22" s="33"/>
      <c r="CT22" s="33"/>
      <c r="CU22" s="33"/>
      <c r="CV22" s="33"/>
      <c r="CW22" s="33"/>
      <c r="CX22" s="33">
        <v>3.3</v>
      </c>
      <c r="CY22" s="35"/>
      <c r="CZ22" s="48"/>
      <c r="DB22" s="116"/>
    </row>
    <row r="23" spans="1:106" s="36" customFormat="1" ht="12" hidden="1">
      <c r="A23" s="31"/>
      <c r="B23" s="32" t="s">
        <v>321</v>
      </c>
      <c r="C23" s="37">
        <f t="shared" si="0"/>
        <v>1395.161916495739</v>
      </c>
      <c r="D23" s="34">
        <f t="shared" si="1"/>
        <v>1342.761916495739</v>
      </c>
      <c r="E23" s="34">
        <f t="shared" si="2"/>
        <v>1202.5272</v>
      </c>
      <c r="F23" s="34">
        <v>923.6</v>
      </c>
      <c r="G23" s="34">
        <f t="shared" si="3"/>
        <v>0</v>
      </c>
      <c r="H23" s="33"/>
      <c r="I23" s="33"/>
      <c r="J23" s="33"/>
      <c r="K23" s="33"/>
      <c r="L23" s="33"/>
      <c r="M23" s="33"/>
      <c r="N23" s="34">
        <f t="shared" si="4"/>
        <v>278.92719999999997</v>
      </c>
      <c r="O23" s="34">
        <f t="shared" si="5"/>
        <v>109.86765924000001</v>
      </c>
      <c r="P23" s="34">
        <v>37.710288000000006</v>
      </c>
      <c r="Q23" s="33"/>
      <c r="R23" s="33"/>
      <c r="S23" s="33"/>
      <c r="T23" s="33"/>
      <c r="U23" s="34">
        <f t="shared" si="6"/>
        <v>0</v>
      </c>
      <c r="V23" s="33"/>
      <c r="W23" s="33"/>
      <c r="X23" s="34">
        <f t="shared" si="7"/>
        <v>72.15737124</v>
      </c>
      <c r="Y23" s="33">
        <v>0</v>
      </c>
      <c r="Z23" s="33">
        <v>62.005402</v>
      </c>
      <c r="AA23" s="33">
        <v>5.9452799999999995</v>
      </c>
      <c r="AB23" s="33">
        <v>0.5272072</v>
      </c>
      <c r="AC23" s="33">
        <v>0.3712820399999999</v>
      </c>
      <c r="AD23" s="33">
        <v>3.3082000000000003</v>
      </c>
      <c r="AE23" s="34">
        <f t="shared" si="17"/>
        <v>0</v>
      </c>
      <c r="AF23" s="33"/>
      <c r="AG23" s="33"/>
      <c r="AH23" s="33"/>
      <c r="AI23" s="33"/>
      <c r="AJ23" s="34">
        <f t="shared" si="18"/>
        <v>0</v>
      </c>
      <c r="AK23" s="33"/>
      <c r="AL23" s="33"/>
      <c r="AM23" s="33"/>
      <c r="AN23" s="33"/>
      <c r="AO23" s="33"/>
      <c r="AP23" s="33"/>
      <c r="AQ23" s="33"/>
      <c r="AR23" s="33"/>
      <c r="AS23" s="34">
        <f t="shared" si="19"/>
        <v>0</v>
      </c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4">
        <f t="shared" si="20"/>
        <v>0</v>
      </c>
      <c r="BH23" s="33"/>
      <c r="BI23" s="33">
        <f t="shared" si="21"/>
        <v>0</v>
      </c>
      <c r="BJ23" s="33"/>
      <c r="BK23" s="33"/>
      <c r="BL23" s="33"/>
      <c r="BM23" s="33"/>
      <c r="BN23" s="33"/>
      <c r="BO23" s="33"/>
      <c r="BP23" s="33"/>
      <c r="BQ23" s="33"/>
      <c r="BR23" s="34">
        <f t="shared" si="22"/>
        <v>30.367057255739</v>
      </c>
      <c r="BS23" s="33"/>
      <c r="BT23" s="33">
        <v>19.1153175</v>
      </c>
      <c r="BU23" s="33">
        <v>3.5</v>
      </c>
      <c r="BV23" s="33">
        <v>5.6517397557389994</v>
      </c>
      <c r="BW23" s="33">
        <v>2.1</v>
      </c>
      <c r="BX23" s="33"/>
      <c r="BY23" s="33"/>
      <c r="BZ23" s="33"/>
      <c r="CA23" s="33"/>
      <c r="CB23" s="33"/>
      <c r="CC23" s="34">
        <f t="shared" si="23"/>
        <v>52.4</v>
      </c>
      <c r="CD23" s="34">
        <f t="shared" si="24"/>
        <v>1.4</v>
      </c>
      <c r="CE23" s="33">
        <v>1.4</v>
      </c>
      <c r="CF23" s="33"/>
      <c r="CG23" s="33"/>
      <c r="CH23" s="33"/>
      <c r="CI23" s="33"/>
      <c r="CJ23" s="33"/>
      <c r="CK23" s="33"/>
      <c r="CL23" s="33"/>
      <c r="CM23" s="34"/>
      <c r="CN23" s="34">
        <f t="shared" si="25"/>
        <v>51</v>
      </c>
      <c r="CO23" s="33"/>
      <c r="CP23" s="33"/>
      <c r="CQ23" s="33"/>
      <c r="CR23" s="33">
        <v>42.9</v>
      </c>
      <c r="CS23" s="33"/>
      <c r="CT23" s="33"/>
      <c r="CU23" s="33"/>
      <c r="CV23" s="33"/>
      <c r="CW23" s="33"/>
      <c r="CX23" s="33">
        <v>8.1</v>
      </c>
      <c r="CY23" s="35"/>
      <c r="CZ23" s="48"/>
      <c r="DB23" s="116"/>
    </row>
    <row r="24" spans="1:106" s="36" customFormat="1" ht="12" hidden="1">
      <c r="A24" s="31"/>
      <c r="B24" s="32" t="s">
        <v>322</v>
      </c>
      <c r="C24" s="37">
        <f t="shared" si="0"/>
        <v>1227.4393751945204</v>
      </c>
      <c r="D24" s="34">
        <f t="shared" si="1"/>
        <v>1181.3339885945204</v>
      </c>
      <c r="E24" s="34">
        <f t="shared" si="2"/>
        <v>1079.4882</v>
      </c>
      <c r="F24" s="34">
        <v>829.1</v>
      </c>
      <c r="G24" s="34">
        <f t="shared" si="3"/>
        <v>0</v>
      </c>
      <c r="H24" s="33"/>
      <c r="I24" s="33"/>
      <c r="J24" s="33"/>
      <c r="K24" s="33"/>
      <c r="L24" s="33"/>
      <c r="M24" s="33"/>
      <c r="N24" s="34">
        <f t="shared" si="4"/>
        <v>250.3882</v>
      </c>
      <c r="O24" s="34">
        <f t="shared" si="5"/>
        <v>89.91792177000005</v>
      </c>
      <c r="P24" s="34">
        <v>37.710288000000006</v>
      </c>
      <c r="Q24" s="33"/>
      <c r="R24" s="33"/>
      <c r="S24" s="33"/>
      <c r="T24" s="33"/>
      <c r="U24" s="34">
        <f t="shared" si="6"/>
        <v>0</v>
      </c>
      <c r="V24" s="33"/>
      <c r="W24" s="33"/>
      <c r="X24" s="34">
        <f t="shared" si="7"/>
        <v>45.435674039999995</v>
      </c>
      <c r="Y24" s="33">
        <v>0</v>
      </c>
      <c r="Z24" s="33">
        <v>28.461496</v>
      </c>
      <c r="AA24" s="33">
        <v>12.7674888</v>
      </c>
      <c r="AB24" s="33">
        <v>0.5272072</v>
      </c>
      <c r="AC24" s="33">
        <v>0.3712820399999999</v>
      </c>
      <c r="AD24" s="33">
        <v>3.3082000000000003</v>
      </c>
      <c r="AE24" s="34">
        <f t="shared" si="17"/>
        <v>0</v>
      </c>
      <c r="AF24" s="33"/>
      <c r="AG24" s="33"/>
      <c r="AH24" s="33"/>
      <c r="AI24" s="33"/>
      <c r="AJ24" s="34">
        <f t="shared" si="18"/>
        <v>0</v>
      </c>
      <c r="AK24" s="33"/>
      <c r="AL24" s="33"/>
      <c r="AM24" s="33"/>
      <c r="AN24" s="33"/>
      <c r="AO24" s="33"/>
      <c r="AP24" s="33"/>
      <c r="AQ24" s="33"/>
      <c r="AR24" s="33"/>
      <c r="AS24" s="34">
        <f t="shared" si="19"/>
        <v>6.771959730000049</v>
      </c>
      <c r="AT24" s="33"/>
      <c r="AU24" s="33"/>
      <c r="AV24" s="33"/>
      <c r="AW24" s="33"/>
      <c r="AX24" s="33"/>
      <c r="AY24" s="33"/>
      <c r="AZ24" s="33"/>
      <c r="BA24" s="33"/>
      <c r="BB24" s="33">
        <v>6.771959730000049</v>
      </c>
      <c r="BC24" s="33"/>
      <c r="BD24" s="33"/>
      <c r="BE24" s="33"/>
      <c r="BF24" s="33"/>
      <c r="BG24" s="34">
        <f t="shared" si="20"/>
        <v>0</v>
      </c>
      <c r="BH24" s="33"/>
      <c r="BI24" s="33">
        <f t="shared" si="21"/>
        <v>0</v>
      </c>
      <c r="BJ24" s="33"/>
      <c r="BK24" s="33"/>
      <c r="BL24" s="33"/>
      <c r="BM24" s="33"/>
      <c r="BN24" s="33"/>
      <c r="BO24" s="33"/>
      <c r="BP24" s="33"/>
      <c r="BQ24" s="33"/>
      <c r="BR24" s="34">
        <f t="shared" si="22"/>
        <v>11.927866824520398</v>
      </c>
      <c r="BS24" s="33"/>
      <c r="BT24" s="33">
        <v>1.66536</v>
      </c>
      <c r="BU24" s="33">
        <v>3.5</v>
      </c>
      <c r="BV24" s="33">
        <v>5.073506824520399</v>
      </c>
      <c r="BW24" s="33">
        <v>1.6889999999999998</v>
      </c>
      <c r="BX24" s="33"/>
      <c r="BY24" s="33"/>
      <c r="BZ24" s="33"/>
      <c r="CA24" s="33"/>
      <c r="CB24" s="33"/>
      <c r="CC24" s="34">
        <f t="shared" si="23"/>
        <v>46.1053866</v>
      </c>
      <c r="CD24" s="34">
        <f t="shared" si="24"/>
        <v>10.505386600000001</v>
      </c>
      <c r="CE24" s="33">
        <v>10.505386600000001</v>
      </c>
      <c r="CF24" s="33"/>
      <c r="CG24" s="33"/>
      <c r="CH24" s="33"/>
      <c r="CI24" s="33"/>
      <c r="CJ24" s="33"/>
      <c r="CK24" s="33"/>
      <c r="CL24" s="33"/>
      <c r="CM24" s="34"/>
      <c r="CN24" s="34">
        <f t="shared" si="25"/>
        <v>35.6</v>
      </c>
      <c r="CO24" s="33"/>
      <c r="CP24" s="33"/>
      <c r="CQ24" s="33"/>
      <c r="CR24" s="33">
        <v>27</v>
      </c>
      <c r="CS24" s="33"/>
      <c r="CT24" s="33"/>
      <c r="CU24" s="33"/>
      <c r="CV24" s="33"/>
      <c r="CW24" s="33"/>
      <c r="CX24" s="33">
        <v>8.6</v>
      </c>
      <c r="CY24" s="35"/>
      <c r="CZ24" s="48"/>
      <c r="DB24" s="116"/>
    </row>
    <row r="25" spans="1:106" s="36" customFormat="1" ht="12" hidden="1">
      <c r="A25" s="31"/>
      <c r="B25" s="32" t="s">
        <v>323</v>
      </c>
      <c r="C25" s="37">
        <f t="shared" si="0"/>
        <v>1293.2002658316303</v>
      </c>
      <c r="D25" s="34">
        <f t="shared" si="1"/>
        <v>1228.3188890316303</v>
      </c>
      <c r="E25" s="34">
        <f t="shared" si="2"/>
        <v>959.1834000000001</v>
      </c>
      <c r="F25" s="34">
        <v>736.7</v>
      </c>
      <c r="G25" s="34">
        <f t="shared" si="3"/>
        <v>0</v>
      </c>
      <c r="H25" s="33"/>
      <c r="I25" s="33"/>
      <c r="J25" s="33"/>
      <c r="K25" s="33"/>
      <c r="L25" s="33"/>
      <c r="M25" s="33"/>
      <c r="N25" s="34">
        <f t="shared" si="4"/>
        <v>222.48340000000002</v>
      </c>
      <c r="O25" s="34">
        <f t="shared" si="5"/>
        <v>198.727242096</v>
      </c>
      <c r="P25" s="34">
        <v>32.323104</v>
      </c>
      <c r="Q25" s="33"/>
      <c r="R25" s="33"/>
      <c r="S25" s="33"/>
      <c r="T25" s="33"/>
      <c r="U25" s="34">
        <f t="shared" si="6"/>
        <v>0</v>
      </c>
      <c r="V25" s="33"/>
      <c r="W25" s="33"/>
      <c r="X25" s="34">
        <f t="shared" si="7"/>
        <v>166.404138096</v>
      </c>
      <c r="Y25" s="33">
        <v>155.154135136</v>
      </c>
      <c r="Z25" s="33">
        <v>0</v>
      </c>
      <c r="AA25" s="33">
        <v>7.629776000000001</v>
      </c>
      <c r="AB25" s="33">
        <v>0.46636005</v>
      </c>
      <c r="AC25" s="33">
        <v>0.31826691000000007</v>
      </c>
      <c r="AD25" s="33">
        <v>2.8356000000000003</v>
      </c>
      <c r="AE25" s="34">
        <f t="shared" si="17"/>
        <v>0</v>
      </c>
      <c r="AF25" s="33"/>
      <c r="AG25" s="33"/>
      <c r="AH25" s="33"/>
      <c r="AI25" s="33"/>
      <c r="AJ25" s="34">
        <f t="shared" si="18"/>
        <v>0</v>
      </c>
      <c r="AK25" s="33"/>
      <c r="AL25" s="33"/>
      <c r="AM25" s="33"/>
      <c r="AN25" s="33"/>
      <c r="AO25" s="33"/>
      <c r="AP25" s="33"/>
      <c r="AQ25" s="33"/>
      <c r="AR25" s="33"/>
      <c r="AS25" s="34">
        <f t="shared" si="19"/>
        <v>0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4">
        <f t="shared" si="20"/>
        <v>0</v>
      </c>
      <c r="BH25" s="33"/>
      <c r="BI25" s="33">
        <f t="shared" si="21"/>
        <v>0</v>
      </c>
      <c r="BJ25" s="33"/>
      <c r="BK25" s="33"/>
      <c r="BL25" s="33"/>
      <c r="BM25" s="33"/>
      <c r="BN25" s="33"/>
      <c r="BO25" s="33"/>
      <c r="BP25" s="33"/>
      <c r="BQ25" s="33"/>
      <c r="BR25" s="34">
        <f t="shared" si="22"/>
        <v>70.4082469356302</v>
      </c>
      <c r="BS25" s="33"/>
      <c r="BT25" s="33">
        <v>57.9</v>
      </c>
      <c r="BU25" s="33">
        <v>3.5</v>
      </c>
      <c r="BV25" s="33">
        <v>4.508246935630199</v>
      </c>
      <c r="BW25" s="33">
        <v>4.5</v>
      </c>
      <c r="BX25" s="33"/>
      <c r="BY25" s="33"/>
      <c r="BZ25" s="33"/>
      <c r="CA25" s="33"/>
      <c r="CB25" s="33"/>
      <c r="CC25" s="34">
        <f t="shared" si="23"/>
        <v>64.8813768</v>
      </c>
      <c r="CD25" s="34">
        <f t="shared" si="24"/>
        <v>8.581376799999997</v>
      </c>
      <c r="CE25" s="33">
        <v>8.581376799999997</v>
      </c>
      <c r="CF25" s="33"/>
      <c r="CG25" s="33"/>
      <c r="CH25" s="33"/>
      <c r="CI25" s="33"/>
      <c r="CJ25" s="33"/>
      <c r="CK25" s="33"/>
      <c r="CL25" s="33"/>
      <c r="CM25" s="34"/>
      <c r="CN25" s="34">
        <f t="shared" si="25"/>
        <v>56.300000000000004</v>
      </c>
      <c r="CO25" s="33"/>
      <c r="CP25" s="33"/>
      <c r="CQ25" s="33"/>
      <c r="CR25" s="33">
        <v>52.2</v>
      </c>
      <c r="CS25" s="33"/>
      <c r="CT25" s="33"/>
      <c r="CU25" s="33"/>
      <c r="CV25" s="33"/>
      <c r="CW25" s="33"/>
      <c r="CX25" s="33">
        <v>4.1</v>
      </c>
      <c r="CY25" s="35"/>
      <c r="CZ25" s="48"/>
      <c r="DB25" s="116"/>
    </row>
    <row r="26" spans="1:106" s="36" customFormat="1" ht="12" hidden="1">
      <c r="A26" s="31"/>
      <c r="B26" s="32" t="s">
        <v>297</v>
      </c>
      <c r="C26" s="37">
        <f t="shared" si="0"/>
        <v>6299.734139527497</v>
      </c>
      <c r="D26" s="34">
        <f t="shared" si="1"/>
        <v>5935.190758727497</v>
      </c>
      <c r="E26" s="34">
        <f t="shared" si="2"/>
        <v>5286.2502</v>
      </c>
      <c r="F26" s="34">
        <v>4060.1</v>
      </c>
      <c r="G26" s="34">
        <f t="shared" si="3"/>
        <v>0</v>
      </c>
      <c r="H26" s="33"/>
      <c r="I26" s="33"/>
      <c r="J26" s="33"/>
      <c r="K26" s="33"/>
      <c r="L26" s="33"/>
      <c r="M26" s="33"/>
      <c r="N26" s="34">
        <f t="shared" si="4"/>
        <v>1226.1502</v>
      </c>
      <c r="O26" s="34">
        <f t="shared" si="5"/>
        <v>609.0952559999989</v>
      </c>
      <c r="P26" s="34">
        <v>96.969312</v>
      </c>
      <c r="Q26" s="33"/>
      <c r="R26" s="33"/>
      <c r="S26" s="33"/>
      <c r="T26" s="33"/>
      <c r="U26" s="34">
        <f t="shared" si="6"/>
        <v>0</v>
      </c>
      <c r="V26" s="33"/>
      <c r="W26" s="33"/>
      <c r="X26" s="34">
        <f t="shared" si="7"/>
        <v>101.51278916</v>
      </c>
      <c r="Y26" s="33">
        <v>90.65173</v>
      </c>
      <c r="Z26" s="33">
        <v>0</v>
      </c>
      <c r="AA26" s="33">
        <v>0</v>
      </c>
      <c r="AB26" s="33">
        <v>1.3992823</v>
      </c>
      <c r="AC26" s="33">
        <v>0.9549768600000001</v>
      </c>
      <c r="AD26" s="33">
        <v>8.506800000000002</v>
      </c>
      <c r="AE26" s="34">
        <f>SUM(AF26:AI26)</f>
        <v>0</v>
      </c>
      <c r="AF26" s="33"/>
      <c r="AG26" s="33"/>
      <c r="AH26" s="33"/>
      <c r="AI26" s="33"/>
      <c r="AJ26" s="34">
        <f>SUM(AK26:AR26)</f>
        <v>0</v>
      </c>
      <c r="AK26" s="33"/>
      <c r="AL26" s="33"/>
      <c r="AM26" s="33"/>
      <c r="AN26" s="33"/>
      <c r="AO26" s="33"/>
      <c r="AP26" s="33"/>
      <c r="AQ26" s="33"/>
      <c r="AR26" s="33"/>
      <c r="AS26" s="34">
        <f>SUM(AT26:BF26)</f>
        <v>410.61315483999897</v>
      </c>
      <c r="AT26" s="33"/>
      <c r="AU26" s="33"/>
      <c r="AV26" s="33"/>
      <c r="AW26" s="33"/>
      <c r="AX26" s="33"/>
      <c r="AY26" s="33"/>
      <c r="AZ26" s="33"/>
      <c r="BA26" s="33"/>
      <c r="BB26" s="33">
        <v>410.61315483999897</v>
      </c>
      <c r="BC26" s="33"/>
      <c r="BD26" s="33"/>
      <c r="BE26" s="33"/>
      <c r="BF26" s="33"/>
      <c r="BG26" s="34">
        <f>BH26+BI26+BQ26</f>
        <v>0</v>
      </c>
      <c r="BH26" s="33"/>
      <c r="BI26" s="33">
        <f>SUM(BJ26:BP26)</f>
        <v>0</v>
      </c>
      <c r="BJ26" s="33"/>
      <c r="BK26" s="33"/>
      <c r="BL26" s="33"/>
      <c r="BM26" s="33"/>
      <c r="BN26" s="33"/>
      <c r="BO26" s="33"/>
      <c r="BP26" s="33"/>
      <c r="BQ26" s="33"/>
      <c r="BR26" s="34">
        <f>SUM(BS26:CB26)</f>
        <v>39.84530272749839</v>
      </c>
      <c r="BS26" s="33"/>
      <c r="BT26" s="33">
        <v>0</v>
      </c>
      <c r="BU26" s="33">
        <v>10.5</v>
      </c>
      <c r="BV26" s="33">
        <v>24.845302727498396</v>
      </c>
      <c r="BW26" s="33">
        <v>4.5</v>
      </c>
      <c r="BX26" s="33"/>
      <c r="BY26" s="33"/>
      <c r="BZ26" s="33"/>
      <c r="CA26" s="33"/>
      <c r="CB26" s="33"/>
      <c r="CC26" s="34">
        <f>CD26+CM26+CN26</f>
        <v>364.54338079999997</v>
      </c>
      <c r="CD26" s="34">
        <f>SUM(CE26:CL26)</f>
        <v>46.00364479999998</v>
      </c>
      <c r="CE26" s="33">
        <v>46.00364479999998</v>
      </c>
      <c r="CF26" s="33"/>
      <c r="CG26" s="33"/>
      <c r="CH26" s="33"/>
      <c r="CI26" s="33"/>
      <c r="CJ26" s="33"/>
      <c r="CK26" s="33"/>
      <c r="CL26" s="33"/>
      <c r="CM26" s="34"/>
      <c r="CN26" s="34">
        <f>SUM(CO26:CZ26)</f>
        <v>318.539736</v>
      </c>
      <c r="CO26" s="33"/>
      <c r="CP26" s="33"/>
      <c r="CQ26" s="33"/>
      <c r="CR26" s="33">
        <v>213.25881600000002</v>
      </c>
      <c r="CS26" s="33"/>
      <c r="CT26" s="33"/>
      <c r="CU26" s="33"/>
      <c r="CV26" s="33"/>
      <c r="CW26" s="33"/>
      <c r="CX26" s="33">
        <v>75.28092</v>
      </c>
      <c r="CY26" s="35"/>
      <c r="CZ26" s="48">
        <v>30</v>
      </c>
      <c r="DB26" s="116"/>
    </row>
    <row r="27" spans="1:104" s="36" customFormat="1" ht="12" hidden="1">
      <c r="A27" s="31"/>
      <c r="B27" s="38" t="s">
        <v>55</v>
      </c>
      <c r="C27" s="39">
        <f aca="true" t="shared" si="26" ref="C27:AH27">SUM(C5:C26)</f>
        <v>33386.83780525728</v>
      </c>
      <c r="D27" s="39">
        <f t="shared" si="26"/>
        <v>31099.07780525728</v>
      </c>
      <c r="E27" s="39">
        <f t="shared" si="26"/>
        <v>27618.803199999995</v>
      </c>
      <c r="F27" s="39">
        <f aca="true" t="shared" si="27" ref="F27:N27">SUM(F5:F26)</f>
        <v>21111.6</v>
      </c>
      <c r="G27" s="39">
        <f t="shared" si="27"/>
        <v>131.5</v>
      </c>
      <c r="H27" s="39">
        <f t="shared" si="27"/>
        <v>131.5</v>
      </c>
      <c r="I27" s="39">
        <f t="shared" si="27"/>
        <v>0</v>
      </c>
      <c r="J27" s="39">
        <f t="shared" si="27"/>
        <v>0</v>
      </c>
      <c r="K27" s="39">
        <f t="shared" si="27"/>
        <v>0</v>
      </c>
      <c r="L27" s="39">
        <f t="shared" si="27"/>
        <v>0</v>
      </c>
      <c r="M27" s="39">
        <f t="shared" si="27"/>
        <v>0</v>
      </c>
      <c r="N27" s="39">
        <f t="shared" si="27"/>
        <v>6375.703200000001</v>
      </c>
      <c r="O27" s="39">
        <f t="shared" si="26"/>
        <v>2918.9762689762074</v>
      </c>
      <c r="P27" s="39">
        <f t="shared" si="26"/>
        <v>706.8133439999999</v>
      </c>
      <c r="Q27" s="39">
        <f t="shared" si="26"/>
        <v>0</v>
      </c>
      <c r="R27" s="39">
        <f t="shared" si="26"/>
        <v>0</v>
      </c>
      <c r="S27" s="39">
        <f t="shared" si="26"/>
        <v>0</v>
      </c>
      <c r="T27" s="39">
        <f t="shared" si="26"/>
        <v>0</v>
      </c>
      <c r="U27" s="39">
        <f t="shared" si="26"/>
        <v>0</v>
      </c>
      <c r="V27" s="39">
        <f t="shared" si="26"/>
        <v>0</v>
      </c>
      <c r="W27" s="39">
        <f t="shared" si="26"/>
        <v>0</v>
      </c>
      <c r="X27" s="39">
        <f t="shared" si="26"/>
        <v>1610.375641165648</v>
      </c>
      <c r="Y27" s="39">
        <f t="shared" si="26"/>
        <v>421.17552993600003</v>
      </c>
      <c r="Z27" s="39">
        <f t="shared" si="26"/>
        <v>743.484745549648</v>
      </c>
      <c r="AA27" s="39">
        <f t="shared" si="26"/>
        <v>350.61793359999996</v>
      </c>
      <c r="AB27" s="39">
        <f t="shared" si="26"/>
        <v>12.045309899999998</v>
      </c>
      <c r="AC27" s="39">
        <f t="shared" si="26"/>
        <v>8.38132218</v>
      </c>
      <c r="AD27" s="39">
        <f t="shared" si="26"/>
        <v>74.6708</v>
      </c>
      <c r="AE27" s="39">
        <f t="shared" si="26"/>
        <v>0</v>
      </c>
      <c r="AF27" s="39">
        <f t="shared" si="26"/>
        <v>0</v>
      </c>
      <c r="AG27" s="39">
        <f t="shared" si="26"/>
        <v>0</v>
      </c>
      <c r="AH27" s="39">
        <f t="shared" si="26"/>
        <v>0</v>
      </c>
      <c r="AI27" s="39">
        <f aca="true" t="shared" si="28" ref="AI27:BN27">SUM(AI5:AI26)</f>
        <v>0</v>
      </c>
      <c r="AJ27" s="39">
        <f t="shared" si="28"/>
        <v>15.8</v>
      </c>
      <c r="AK27" s="39">
        <f t="shared" si="28"/>
        <v>0</v>
      </c>
      <c r="AL27" s="39">
        <f t="shared" si="28"/>
        <v>0</v>
      </c>
      <c r="AM27" s="39">
        <f t="shared" si="28"/>
        <v>0</v>
      </c>
      <c r="AN27" s="39">
        <f t="shared" si="28"/>
        <v>0</v>
      </c>
      <c r="AO27" s="39">
        <f t="shared" si="28"/>
        <v>0</v>
      </c>
      <c r="AP27" s="39">
        <f t="shared" si="28"/>
        <v>0</v>
      </c>
      <c r="AQ27" s="39">
        <f t="shared" si="28"/>
        <v>0</v>
      </c>
      <c r="AR27" s="39">
        <f t="shared" si="28"/>
        <v>15.8</v>
      </c>
      <c r="AS27" s="39">
        <f t="shared" si="28"/>
        <v>585.9872838105592</v>
      </c>
      <c r="AT27" s="39">
        <f t="shared" si="28"/>
        <v>0</v>
      </c>
      <c r="AU27" s="39">
        <f t="shared" si="28"/>
        <v>0</v>
      </c>
      <c r="AV27" s="39">
        <f t="shared" si="28"/>
        <v>0</v>
      </c>
      <c r="AW27" s="39">
        <f t="shared" si="28"/>
        <v>0</v>
      </c>
      <c r="AX27" s="39">
        <f t="shared" si="28"/>
        <v>0</v>
      </c>
      <c r="AY27" s="39">
        <f t="shared" si="28"/>
        <v>0</v>
      </c>
      <c r="AZ27" s="39">
        <f t="shared" si="28"/>
        <v>0</v>
      </c>
      <c r="BA27" s="39">
        <f t="shared" si="28"/>
        <v>0</v>
      </c>
      <c r="BB27" s="39">
        <f t="shared" si="28"/>
        <v>585.9872838105592</v>
      </c>
      <c r="BC27" s="39">
        <f t="shared" si="28"/>
        <v>0</v>
      </c>
      <c r="BD27" s="39">
        <f t="shared" si="28"/>
        <v>0</v>
      </c>
      <c r="BE27" s="39">
        <f t="shared" si="28"/>
        <v>0</v>
      </c>
      <c r="BF27" s="39">
        <f t="shared" si="28"/>
        <v>0</v>
      </c>
      <c r="BG27" s="39">
        <f t="shared" si="28"/>
        <v>0</v>
      </c>
      <c r="BH27" s="39">
        <f t="shared" si="28"/>
        <v>0</v>
      </c>
      <c r="BI27" s="39">
        <f t="shared" si="28"/>
        <v>0</v>
      </c>
      <c r="BJ27" s="39">
        <f t="shared" si="28"/>
        <v>0</v>
      </c>
      <c r="BK27" s="39">
        <f t="shared" si="28"/>
        <v>0</v>
      </c>
      <c r="BL27" s="39">
        <f t="shared" si="28"/>
        <v>0</v>
      </c>
      <c r="BM27" s="39">
        <f t="shared" si="28"/>
        <v>0</v>
      </c>
      <c r="BN27" s="39">
        <f t="shared" si="28"/>
        <v>0</v>
      </c>
      <c r="BO27" s="39">
        <f aca="true" t="shared" si="29" ref="BO27:CT27">SUM(BO5:BO26)</f>
        <v>0</v>
      </c>
      <c r="BP27" s="39">
        <f t="shared" si="29"/>
        <v>0</v>
      </c>
      <c r="BQ27" s="39">
        <f t="shared" si="29"/>
        <v>0</v>
      </c>
      <c r="BR27" s="39">
        <f t="shared" si="29"/>
        <v>561.2983362810742</v>
      </c>
      <c r="BS27" s="39">
        <f t="shared" si="29"/>
        <v>0</v>
      </c>
      <c r="BT27" s="39">
        <f t="shared" si="29"/>
        <v>284.71315365000004</v>
      </c>
      <c r="BU27" s="39">
        <f t="shared" si="29"/>
        <v>84</v>
      </c>
      <c r="BV27" s="39">
        <f t="shared" si="29"/>
        <v>129.19118263107418</v>
      </c>
      <c r="BW27" s="39">
        <f t="shared" si="29"/>
        <v>63.394000000000005</v>
      </c>
      <c r="BX27" s="39">
        <f t="shared" si="29"/>
        <v>0</v>
      </c>
      <c r="BY27" s="39">
        <f t="shared" si="29"/>
        <v>0</v>
      </c>
      <c r="BZ27" s="39">
        <f t="shared" si="29"/>
        <v>0</v>
      </c>
      <c r="CA27" s="39">
        <f t="shared" si="29"/>
        <v>0</v>
      </c>
      <c r="CB27" s="39">
        <f t="shared" si="29"/>
        <v>0</v>
      </c>
      <c r="CC27" s="39">
        <f t="shared" si="29"/>
        <v>2287.7599999999998</v>
      </c>
      <c r="CD27" s="39">
        <f t="shared" si="29"/>
        <v>240.64655599999995</v>
      </c>
      <c r="CE27" s="39">
        <f t="shared" si="29"/>
        <v>240.64655599999995</v>
      </c>
      <c r="CF27" s="39">
        <f t="shared" si="29"/>
        <v>0</v>
      </c>
      <c r="CG27" s="39">
        <f t="shared" si="29"/>
        <v>0</v>
      </c>
      <c r="CH27" s="39">
        <f t="shared" si="29"/>
        <v>0</v>
      </c>
      <c r="CI27" s="39">
        <f t="shared" si="29"/>
        <v>0</v>
      </c>
      <c r="CJ27" s="39">
        <f t="shared" si="29"/>
        <v>0</v>
      </c>
      <c r="CK27" s="39">
        <f t="shared" si="29"/>
        <v>0</v>
      </c>
      <c r="CL27" s="39">
        <f t="shared" si="29"/>
        <v>0</v>
      </c>
      <c r="CM27" s="39">
        <f t="shared" si="29"/>
        <v>0</v>
      </c>
      <c r="CN27" s="39">
        <f t="shared" si="29"/>
        <v>2047.1134439999996</v>
      </c>
      <c r="CO27" s="39">
        <f t="shared" si="29"/>
        <v>0</v>
      </c>
      <c r="CP27" s="39">
        <f t="shared" si="29"/>
        <v>0</v>
      </c>
      <c r="CQ27" s="39">
        <f t="shared" si="29"/>
        <v>0</v>
      </c>
      <c r="CR27" s="39">
        <f t="shared" si="29"/>
        <v>1501.066624</v>
      </c>
      <c r="CS27" s="39">
        <f t="shared" si="29"/>
        <v>0</v>
      </c>
      <c r="CT27" s="39">
        <f t="shared" si="29"/>
        <v>0</v>
      </c>
      <c r="CU27" s="39">
        <f aca="true" t="shared" si="30" ref="CU27:CZ27">SUM(CU5:CU26)</f>
        <v>0</v>
      </c>
      <c r="CV27" s="39">
        <f t="shared" si="30"/>
        <v>0</v>
      </c>
      <c r="CW27" s="39">
        <f t="shared" si="30"/>
        <v>0</v>
      </c>
      <c r="CX27" s="39">
        <f t="shared" si="30"/>
        <v>476.44682</v>
      </c>
      <c r="CY27" s="39">
        <f t="shared" si="30"/>
        <v>0</v>
      </c>
      <c r="CZ27" s="39">
        <f t="shared" si="30"/>
        <v>69.6</v>
      </c>
    </row>
  </sheetData>
  <mergeCells count="1">
    <mergeCell ref="C1:D1"/>
  </mergeCells>
  <conditionalFormatting sqref="A4:A27">
    <cfRule type="expression" priority="1" dxfId="0" stopIfTrue="1">
      <formula>RIGHT($A4,2)="00"</formula>
    </cfRule>
  </conditionalFormatting>
  <conditionalFormatting sqref="B27">
    <cfRule type="expression" priority="2" dxfId="0" stopIfTrue="1">
      <formula>RIGHT(#REF!,2)="00"</formula>
    </cfRule>
  </conditionalFormatting>
  <conditionalFormatting sqref="B4">
    <cfRule type="expression" priority="3" dxfId="0" stopIfTrue="1">
      <formula>RIGHT(#REF!,2)="00"</formula>
    </cfRule>
  </conditionalFormatting>
  <printOptions/>
  <pageMargins left="0.75" right="0.75" top="1" bottom="1" header="0.5" footer="0.5"/>
  <pageSetup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pozdnyakova</dc:creator>
  <cp:keywords/>
  <dc:description/>
  <cp:lastModifiedBy>Изосимовка</cp:lastModifiedBy>
  <cp:lastPrinted>2014-01-13T04:03:53Z</cp:lastPrinted>
  <dcterms:created xsi:type="dcterms:W3CDTF">2010-10-05T14:37:54Z</dcterms:created>
  <dcterms:modified xsi:type="dcterms:W3CDTF">2014-05-05T04:26:18Z</dcterms:modified>
  <cp:category/>
  <cp:version/>
  <cp:contentType/>
  <cp:contentStatus/>
</cp:coreProperties>
</file>