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11" windowWidth="12120" windowHeight="8835" tabRatio="750" activeTab="2"/>
  </bookViews>
  <sheets>
    <sheet name="прил1" sheetId="1" r:id="rId1"/>
    <sheet name="прил2" sheetId="2" r:id="rId2"/>
    <sheet name="прил3" sheetId="3" r:id="rId3"/>
    <sheet name="прил4" sheetId="4" r:id="rId4"/>
  </sheets>
  <externalReferences>
    <externalReference r:id="rId7"/>
    <externalReference r:id="rId8"/>
  </externalReferences>
  <definedNames>
    <definedName name="_xlnm.Print_Titles" localSheetId="1">'прил2'!$9:$9</definedName>
    <definedName name="_xlnm.Print_Titles" localSheetId="2">'прил3'!$11:$11</definedName>
    <definedName name="_xlnm.Print_Area" localSheetId="0">'прил1'!$A$1:$E$80</definedName>
    <definedName name="_xlnm.Print_Area" localSheetId="1">'прил2'!$A$1:$K$148</definedName>
    <definedName name="_xlnm.Print_Area" localSheetId="2">'прил3'!$A$1:$L$166</definedName>
    <definedName name="_xlnm.Print_Area" localSheetId="3">'прил4'!$A$1:$E$24</definedName>
  </definedNames>
  <calcPr fullCalcOnLoad="1"/>
</workbook>
</file>

<file path=xl/sharedStrings.xml><?xml version="1.0" encoding="utf-8"?>
<sst xmlns="http://schemas.openxmlformats.org/spreadsheetml/2006/main" count="2195" uniqueCount="320">
  <si>
    <t>Дотации на выравнивание бюджетной обеспеченности</t>
  </si>
  <si>
    <t>03</t>
  </si>
  <si>
    <t>02</t>
  </si>
  <si>
    <t>10</t>
  </si>
  <si>
    <t>05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</si>
  <si>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</si>
  <si>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</si>
  <si>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государственного внутреннего и муниципального долга</t>
  </si>
  <si>
    <t xml:space="preserve">Обслуживание муниципального долга </t>
  </si>
  <si>
    <t>611</t>
  </si>
  <si>
    <t>Сумма (тыс.руб.)</t>
  </si>
  <si>
    <t>000 90  00  00  00  00  0000  000</t>
  </si>
  <si>
    <t>Уменьшение остатков средств бюджетов</t>
  </si>
  <si>
    <t>Уменьшение прочих остатков средств бюджетов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</si>
  <si>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</si>
  <si>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</si>
  <si>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</si>
  <si>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</si>
  <si>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</si>
  <si>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</si>
  <si>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</si>
  <si>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</si>
  <si>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ОБЩЕГОСУДАРСТВЕННЫЕ ВОПРОСЫ</t>
  </si>
  <si>
    <t>Мобилизационная и вневойсковая подготовка</t>
  </si>
  <si>
    <t>Закупка товаров, работ, услуг в целях капитального ремонта государственного (муниципального) имущества</t>
  </si>
  <si>
    <t>243</t>
  </si>
  <si>
    <t>Уличное освещение</t>
  </si>
  <si>
    <t>Озеленение</t>
  </si>
  <si>
    <t>(тыс. рублей)</t>
  </si>
  <si>
    <t>000 01  05  02  01  10  0000  510</t>
  </si>
  <si>
    <t>000 01  05  02  01  10  0000  610</t>
  </si>
  <si>
    <t>БЕЗВОЗМЕЗДНЫЕ ПОСТУПЛЕНИЯ</t>
  </si>
  <si>
    <t>Пенсионное обеспечение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</si>
  <si>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</si>
  <si>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</si>
  <si>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</si>
  <si>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</si>
  <si>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</si>
  <si>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</si>
  <si>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</si>
  <si>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</si>
  <si>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</si>
  <si>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</si>
  <si>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</si>
  <si>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</si>
  <si>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</si>
  <si>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</si>
  <si>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</si>
  <si>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</si>
  <si>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89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</si>
  <si>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</si>
  <si>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</si>
  <si>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</si>
  <si>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000 01  05  00  00  00  0000  000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</si>
  <si>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</si>
  <si>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</si>
  <si>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Дворцы и дома культуры, другие учреждения культуры и средств массовой информации</t>
  </si>
  <si>
    <t>08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</si>
  <si>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</si>
  <si>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</si>
  <si>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</si>
  <si>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</si>
  <si>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</si>
  <si>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</si>
  <si>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</si>
  <si>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</si>
  <si>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</si>
  <si>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</si>
  <si>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</si>
  <si>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</si>
  <si>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Ковылкинского муниципального района</t>
  </si>
  <si>
    <t>НАИМЕНОВАНИЕ</t>
  </si>
  <si>
    <t>1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</si>
  <si>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</si>
  <si>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</si>
  <si>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</si>
  <si>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</si>
  <si>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</si>
  <si>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</si>
  <si>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</si>
  <si>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 00  00  00  00  0000  00А</t>
  </si>
  <si>
    <t>Источники финансирования дефицитов бюджетов - всего</t>
  </si>
  <si>
    <t>Приложение № 1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</si>
  <si>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</si>
  <si>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</si>
  <si>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</si>
  <si>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НАЦИОНАЛЬНАЯ ЭКОНОМИКА</t>
  </si>
  <si>
    <t>Дорожное хозяйство (дорожные фонды)</t>
  </si>
  <si>
    <t>09</t>
  </si>
  <si>
    <t>Иные межбюджетные трансферты</t>
  </si>
  <si>
    <t>Исполнение</t>
  </si>
  <si>
    <t>%выполнения</t>
  </si>
  <si>
    <t>65</t>
  </si>
  <si>
    <t>00</t>
  </si>
  <si>
    <t>129</t>
  </si>
  <si>
    <t>76010</t>
  </si>
  <si>
    <t>2</t>
  </si>
  <si>
    <t>41110</t>
  </si>
  <si>
    <t>41120</t>
  </si>
  <si>
    <t>77150</t>
  </si>
  <si>
    <t>77000</t>
  </si>
  <si>
    <t>51180</t>
  </si>
  <si>
    <t>Жилищное хозяйство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</si>
  <si>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</si>
  <si>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</si>
  <si>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Мероприятия по реализации отдельных полномочий органов местного самоуправления</t>
  </si>
  <si>
    <t>Коммунальное хозяйство</t>
  </si>
  <si>
    <t>43010</t>
  </si>
  <si>
    <t>43020</t>
  </si>
  <si>
    <t>43040</t>
  </si>
  <si>
    <t>61140</t>
  </si>
  <si>
    <t>61160</t>
  </si>
  <si>
    <t>03000</t>
  </si>
  <si>
    <t>03010</t>
  </si>
  <si>
    <t>312</t>
  </si>
  <si>
    <t>41150</t>
  </si>
  <si>
    <t>853</t>
  </si>
  <si>
    <t>44103</t>
  </si>
  <si>
    <t>22</t>
  </si>
  <si>
    <t>L0183</t>
  </si>
  <si>
    <t>414</t>
  </si>
  <si>
    <t>44101</t>
  </si>
  <si>
    <t>44106</t>
  </si>
  <si>
    <t>540</t>
  </si>
  <si>
    <t xml:space="preserve">от 30 мая  2018  №1 </t>
  </si>
  <si>
    <t xml:space="preserve">к отчету об исполнении </t>
  </si>
  <si>
    <t>поселения Ковылкинского</t>
  </si>
  <si>
    <t>муниципального района за 2017 год</t>
  </si>
  <si>
    <t>УТВЕРЖДЕНО (в тыс.руб.)</t>
  </si>
  <si>
    <t>ИСПОЛНЕНО       (в тыс.руб.)</t>
  </si>
  <si>
    <t>ИСПОЛНЕНО    (в %)</t>
  </si>
  <si>
    <t>2017 год</t>
  </si>
  <si>
    <t>Доходы бюджета - Всего</t>
  </si>
  <si>
    <t>НАЛОГОВЫЕ И НЕНАЛОГОВЫЕ ДОХОДЫ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</si>
  <si>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</si>
  <si>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</si>
  <si>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</si>
  <si>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НАЛОГИ НА ПРИБЫЛЬ, ДОХОДЫ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</si>
  <si>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</si>
  <si>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</si>
  <si>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</si>
  <si>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</si>
  <si>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</si>
  <si>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</si>
  <si>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</si>
  <si>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</si>
  <si>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</si>
  <si>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</si>
  <si>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</si>
  <si>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</si>
  <si>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</si>
  <si>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</si>
  <si>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</si>
  <si>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</si>
  <si>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</si>
  <si>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</si>
  <si>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</si>
  <si>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</si>
  <si>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</si>
  <si>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</si>
  <si>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</si>
  <si>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</si>
  <si>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</si>
  <si>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</si>
  <si>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2000000000 0000 000</t>
  </si>
  <si>
    <t>2020000000 0000 000</t>
  </si>
  <si>
    <t>БЕЗВОЗМЕЗДНЫЕ ПОСТУПЛЕНИЯ ОТ ДРУГИХ БЮДЖЕТОВ БЮДЖЕТНОЙ СИСТЕМЫ РОССИЙСКОЙ ФЕДЕРАЦИИ</t>
  </si>
  <si>
    <t>2021000000 0000 151</t>
  </si>
  <si>
    <t>Дотации бюджетам бюджетной системы Российской Федерации</t>
  </si>
  <si>
    <t>2021500100 0000 151</t>
  </si>
  <si>
    <t>2021500110 0000 151</t>
  </si>
  <si>
    <t>Дотации бюджетам сельских поселений на выравнивание бюджетной обеспеченности</t>
  </si>
  <si>
    <t>2021500110 4245 151</t>
  </si>
  <si>
    <t>2021500110 7510 151</t>
  </si>
  <si>
    <t>2022000000 0000 151</t>
  </si>
  <si>
    <t>Субсидии бюджетам бюджетной системы Российской Федерации (межбюджетные субсидии)</t>
  </si>
  <si>
    <t>2022999900 0000 151</t>
  </si>
  <si>
    <t>Прочие субсидии</t>
  </si>
  <si>
    <t>2022999910 0000 151</t>
  </si>
  <si>
    <t>2022999910 7601 151</t>
  </si>
  <si>
    <t>2023000000 0000 151</t>
  </si>
  <si>
    <t>Субвенции бюджетам бюджетной системы Российской Федерации</t>
  </si>
  <si>
    <t>2023002400 0000 151</t>
  </si>
  <si>
    <t>Субвенции местным бюджетам на выполнение передаваемых полномочий субъектов Российской Федерации</t>
  </si>
  <si>
    <t>2023002410 0000 151</t>
  </si>
  <si>
    <t>2023002410 7715 151</t>
  </si>
  <si>
    <t>2023511800 0000 151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</si>
  <si>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</si>
  <si>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</si>
  <si>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</si>
  <si>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2023511810 5118 151</t>
  </si>
  <si>
    <t>2024000000 0000 151</t>
  </si>
  <si>
    <t>2024001400 0000 151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</si>
  <si>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</si>
  <si>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</si>
  <si>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</si>
  <si>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2024001410 4201 151</t>
  </si>
  <si>
    <t>2024999900 0000 151</t>
  </si>
  <si>
    <t>Прочие межбюджетные трансферты, передаваемые бюджетам</t>
  </si>
  <si>
    <t>2024999910 0000 151</t>
  </si>
  <si>
    <t>2024999910 8019 151</t>
  </si>
  <si>
    <t>85000000000000000</t>
  </si>
  <si>
    <t>10000000000000000</t>
  </si>
  <si>
    <t>10100000000000000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</si>
  <si>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</si>
  <si>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</si>
  <si>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10102010013000110</t>
  </si>
  <si>
    <t>10500000000000000</t>
  </si>
  <si>
    <t>10503000010000110</t>
  </si>
  <si>
    <t>10503010010000110</t>
  </si>
  <si>
    <t>10503010013000110</t>
  </si>
  <si>
    <t>10600000000000000</t>
  </si>
  <si>
    <t>10601000000000110</t>
  </si>
  <si>
    <t>10601030100000110</t>
  </si>
  <si>
    <t>10601030101000110</t>
  </si>
  <si>
    <t>10601030102100110</t>
  </si>
  <si>
    <t>10606000000000110</t>
  </si>
  <si>
    <t>10606030000000110</t>
  </si>
  <si>
    <t>10606033100000110</t>
  </si>
  <si>
    <t>10606033101000110</t>
  </si>
  <si>
    <t>10606033102100110</t>
  </si>
  <si>
    <t>10606040000000110</t>
  </si>
  <si>
    <t>10606043100000110</t>
  </si>
  <si>
    <t>10606043101000110</t>
  </si>
  <si>
    <t>10606043102100110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</si>
  <si>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</si>
  <si>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</si>
  <si>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</si>
  <si>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</si>
  <si>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</si>
  <si>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</si>
  <si>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</si>
  <si>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</si>
  <si>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11600000000000000</t>
  </si>
  <si>
    <t>11633000000000140</t>
  </si>
  <si>
    <t>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</si>
  <si>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</si>
  <si>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11633050106000140</t>
  </si>
  <si>
    <t>от 30.05.2018 №1</t>
  </si>
  <si>
    <t xml:space="preserve">к отчету об исполнении бюджета </t>
  </si>
  <si>
    <t>Приложение 4</t>
  </si>
  <si>
    <t>ИСПОЛНЕНО (в тыс.руб.)</t>
  </si>
  <si>
    <t>Отчет
об исполнении бюджета Кочелаевского сельского поселения Ковылкинского муниципального района за 2017 год</t>
  </si>
  <si>
    <t xml:space="preserve">бюджета Кочелаевского сельского </t>
  </si>
  <si>
    <t>Расходы
бюджета Кочелаевского сельского поселения Ковылкинского муниципального района за 2017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</si>
  <si>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Кочелаевского сельского поселения</t>
  </si>
  <si>
    <t xml:space="preserve">ВЕДОМСТВЕННАЯ СТРУКТУРА РАСХОДОВ БЮДЖЕТА КОЧЕЛАЕВСКОГО СЕЛЬСКОГО ПОСЕЛЕНИЯ КОВЫЛКИНСКОГО МУНИЦИПАЛЬНОГО РАЙОНА РЕСПУБЛИКИ МОРДОВИЯ НА 2017 год        </t>
  </si>
  <si>
    <t>Источники внутреннего финансирования дефицита  бюджета Кочелаевского сельского поселения Ковылкинского муниципального района на 2017 год</t>
  </si>
  <si>
    <t>2022007710 0018 151</t>
  </si>
  <si>
    <t>Субсидии бюджетам сельских поселений на софинансирование капитальных вложений в объекты муниципальной собственности</t>
  </si>
  <si>
    <t>917</t>
  </si>
  <si>
    <t>Администрация Кочелаевского сельского поселения</t>
  </si>
  <si>
    <t>Доходы
бюджета Кочелаевского сельсского поселения  Ковылкинского муниципального района за 2017 год по кодам классификации доходов бюджетов</t>
  </si>
  <si>
    <t>915</t>
  </si>
  <si>
    <t>Расходы, связанные с муниципальным управлением</t>
  </si>
  <si>
    <t>41000</t>
  </si>
  <si>
    <t>Расходы на выплаты по оплате труда работников органов местного самоуправления Республики Мордовия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</si>
  <si>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</si>
  <si>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</si>
  <si>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Начисления на выплаты по оплате труда</t>
  </si>
  <si>
    <t xml:space="preserve"> </t>
  </si>
  <si>
    <t>Уплата иных платежей</t>
  </si>
  <si>
    <t>76000</t>
  </si>
  <si>
    <t>Резервные фонды</t>
  </si>
  <si>
    <t>11</t>
  </si>
  <si>
    <t>Резервный фонд администрации муниципальных образований</t>
  </si>
  <si>
    <t>41180</t>
  </si>
  <si>
    <t>Резервные средства</t>
  </si>
  <si>
    <t>870</t>
  </si>
  <si>
    <t xml:space="preserve"> Исполнение судебных актов</t>
  </si>
  <si>
    <t xml:space="preserve">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</t>
  </si>
  <si>
    <t>41220</t>
  </si>
  <si>
    <t>831</t>
  </si>
  <si>
    <t>Национальная  оборона</t>
  </si>
  <si>
    <t>Осуществление первичного воинского учета на территорииях,где отсутствуют военные комиссариаты</t>
  </si>
  <si>
    <t xml:space="preserve">      Бюджетные инвестиции в объекты капитального строительства государственной (муниципальной) собственности</t>
  </si>
  <si>
    <t>L0182</t>
  </si>
  <si>
    <t>738,182</t>
  </si>
  <si>
    <t>R0182</t>
  </si>
  <si>
    <t>76452,4</t>
  </si>
  <si>
    <t>42000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</si>
  <si>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</si>
  <si>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42010</t>
  </si>
  <si>
    <t>44102</t>
  </si>
  <si>
    <t>Бюджетные инвестиции в объекты капитального строительства государственной (муниципальной) собственности</t>
  </si>
  <si>
    <t>ЖИЛИЩНО-КОММУНАЛЬНОЕ ХОЗЯЙСТВО</t>
  </si>
  <si>
    <t>44000</t>
  </si>
  <si>
    <t>Мероприятия в области жилищно-коммунального хозяйства</t>
  </si>
  <si>
    <t>44100</t>
  </si>
  <si>
    <t>Мероприятия по устойчивому развитию села</t>
  </si>
  <si>
    <t>Мероприятия по благоустройству территорий городских округов и поселений</t>
  </si>
  <si>
    <t>43000</t>
  </si>
  <si>
    <t>Прочие мероприятия по благоустройству городских округов и поселений</t>
  </si>
  <si>
    <t>Расходы на обеспечение деятельности (оказание услуг) муниципальных учреждений Ковыкинского муниципального района</t>
  </si>
  <si>
    <t>61000</t>
  </si>
  <si>
    <t>Субсидии бюджетным учреждениям на иные цели</t>
  </si>
  <si>
    <t>612</t>
  </si>
  <si>
    <t>Иные пенсии, социальные доплаты к пенсиям</t>
  </si>
  <si>
    <t>СПОРТ</t>
  </si>
  <si>
    <t>Спорт</t>
  </si>
  <si>
    <t>ФОК</t>
  </si>
  <si>
    <t>61190</t>
  </si>
  <si>
    <t>Процентные платежи по муниципальному долгу</t>
  </si>
  <si>
    <t>41240</t>
  </si>
  <si>
    <t>02000</t>
  </si>
  <si>
    <t>02040</t>
  </si>
  <si>
    <t>20202030011000110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</si>
  <si>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</si>
  <si>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</si>
  <si>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</si>
  <si>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10606033103000110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</si>
  <si>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</si>
  <si>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11400000000000000</t>
  </si>
  <si>
    <t>11406025100000430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</si>
  <si>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</si>
  <si>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</si>
  <si>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11700000000000000</t>
  </si>
  <si>
    <t>11705050100000180</t>
  </si>
  <si>
    <t>ПРОЧИЕ НЕНАЛОГОВЫЕ ДОХОДЫ</t>
  </si>
  <si>
    <t>Прочие неналоговые доходы бюджетов сельских поселений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</si>
</sst>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0.0"/>
    <numFmt numFmtId="182" formatCode="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#,##0.000"/>
    <numFmt numFmtId="189" formatCode="#,##0.00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#,##0.0000"/>
    <numFmt numFmtId="196" formatCode="#,##0.00000"/>
    <numFmt numFmtId="197" formatCode="#,##0.000000"/>
    <numFmt numFmtId="198" formatCode="0_)"/>
    <numFmt numFmtId="199" formatCode="0.0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(* #,##0.00_);_(* \(#,##0.00\);_(* &quot;-&quot;??_);_(@_)"/>
    <numFmt numFmtId="203" formatCode="_(* #,##0_);_(* \(#,##0\);_(* &quot;-&quot;_);_(@_)"/>
    <numFmt numFmtId="204" formatCode="#,##0.0000000"/>
    <numFmt numFmtId="205" formatCode="#,##0.00000000"/>
    <numFmt numFmtId="206" formatCode="_-* #,##0.0_р_._-;\-* #,##0.0_р_._-;_-* &quot;-&quot;?_р_._-;_-@_-"/>
    <numFmt numFmtId="207" formatCode="[$-FC19]d\ mmmm\ yyyy\ &quot;г.&quot;"/>
    <numFmt numFmtId="208" formatCode="_-* #,##0.000_р_._-;\-* #,##0.000_р_._-;_-* &quot;-&quot;??_р_._-;_-@_-"/>
    <numFmt numFmtId="209" formatCode="#,##0.0_р_."/>
    <numFmt numFmtId="210" formatCode="0000"/>
    <numFmt numFmtId="211" formatCode="0.0%"/>
  </numFmts>
  <fonts count="49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b/>
      <sz val="10"/>
      <color indexed="8"/>
      <name val="Arial CYR"/>
      <family val="0"/>
    </font>
    <font>
      <b/>
      <sz val="8"/>
      <name val="Arial Cyr"/>
      <family val="0"/>
    </font>
    <font>
      <b/>
      <sz val="10"/>
      <name val="Helvetica Narrow"/>
      <family val="2"/>
    </font>
    <font>
      <b/>
      <sz val="10"/>
      <name val="Arial"/>
      <family val="2"/>
    </font>
    <font>
      <b/>
      <sz val="9"/>
      <name val="Arial Cyr"/>
      <family val="0"/>
    </font>
    <font>
      <b/>
      <sz val="16"/>
      <name val="Times New Roman"/>
      <family val="1"/>
    </font>
    <font>
      <b/>
      <sz val="12"/>
      <name val="Helvetica Narrow"/>
      <family val="2"/>
    </font>
    <font>
      <sz val="12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>
        <color indexed="63"/>
      </bottom>
    </border>
  </borders>
  <cellStyleXfs count="90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33" fillId="0" borderId="1">
      <alignment horizontal="left" wrapText="1" indent="1"/>
      <protection/>
    </xf>
    <xf numFmtId="49" fontId="33" fillId="0" borderId="2">
      <alignment horizontal="center" shrinkToFit="1"/>
      <protection/>
    </xf>
    <xf numFmtId="0" fontId="41" fillId="0" borderId="3">
      <alignment vertical="top" wrapTex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4" applyNumberFormat="0" applyAlignment="0" applyProtection="0"/>
    <xf numFmtId="0" fontId="16" fillId="20" borderId="5" applyNumberFormat="0" applyAlignment="0" applyProtection="0"/>
    <xf numFmtId="0" fontId="17" fillId="20" borderId="4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10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2" fontId="30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2" fontId="30" fillId="0" borderId="0" xfId="0" applyNumberFormat="1" applyFont="1" applyAlignment="1" applyProtection="1">
      <alignment/>
      <protection locked="0"/>
    </xf>
    <xf numFmtId="2" fontId="30" fillId="0" borderId="0" xfId="0" applyNumberFormat="1" applyFont="1" applyAlignment="1" applyProtection="1">
      <alignment horizontal="center"/>
      <protection locked="0"/>
    </xf>
    <xf numFmtId="2" fontId="30" fillId="0" borderId="0" xfId="0" applyNumberFormat="1" applyFont="1" applyFill="1" applyAlignment="1" applyProtection="1">
      <alignment/>
      <protection locked="0"/>
    </xf>
    <xf numFmtId="2" fontId="30" fillId="24" borderId="0" xfId="0" applyNumberFormat="1" applyFont="1" applyFill="1" applyAlignment="1" applyProtection="1">
      <alignment vertical="top" wrapText="1"/>
      <protection locked="0"/>
    </xf>
    <xf numFmtId="2" fontId="30" fillId="24" borderId="0" xfId="0" applyNumberFormat="1" applyFont="1" applyFill="1" applyAlignment="1" applyProtection="1">
      <alignment horizontal="center"/>
      <protection locked="0"/>
    </xf>
    <xf numFmtId="2" fontId="30" fillId="24" borderId="0" xfId="0" applyNumberFormat="1" applyFont="1" applyFill="1" applyAlignment="1" applyProtection="1">
      <alignment/>
      <protection locked="0"/>
    </xf>
    <xf numFmtId="2" fontId="30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30" fillId="0" borderId="0" xfId="0" applyAlignment="1" applyProtection="1">
      <alignment/>
      <protection locked="0"/>
    </xf>
    <xf numFmtId="2" fontId="30" fillId="0" borderId="0" xfId="0" applyNumberFormat="1" applyFill="1" applyBorder="1" applyAlignment="1" applyProtection="1">
      <alignment/>
      <protection locked="0"/>
    </xf>
    <xf numFmtId="182" fontId="35" fillId="0" borderId="13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181" fontId="7" fillId="0" borderId="13" xfId="0" applyNumberFormat="1" applyFont="1" applyBorder="1" applyAlignment="1" applyProtection="1">
      <alignment/>
      <protection locked="0"/>
    </xf>
    <xf numFmtId="182" fontId="32" fillId="0" borderId="13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82" fontId="32" fillId="0" borderId="15" xfId="0" applyNumberFormat="1" applyFont="1" applyFill="1" applyBorder="1" applyAlignment="1" applyProtection="1">
      <alignment horizontal="right"/>
      <protection locked="0"/>
    </xf>
    <xf numFmtId="182" fontId="32" fillId="0" borderId="16" xfId="0" applyNumberFormat="1" applyFont="1" applyBorder="1" applyAlignment="1" applyProtection="1">
      <alignment/>
      <protection locked="0"/>
    </xf>
    <xf numFmtId="182" fontId="32" fillId="0" borderId="13" xfId="0" applyNumberFormat="1" applyFont="1" applyFill="1" applyBorder="1" applyAlignment="1" applyProtection="1">
      <alignment/>
      <protection locked="0"/>
    </xf>
    <xf numFmtId="49" fontId="32" fillId="20" borderId="17" xfId="0" applyNumberFormat="1" applyFont="1" applyFill="1" applyBorder="1" applyAlignment="1" applyProtection="1">
      <alignment horizontal="left" wrapText="1"/>
      <protection locked="0"/>
    </xf>
    <xf numFmtId="49" fontId="31" fillId="20" borderId="13" xfId="0" applyNumberFormat="1" applyFont="1" applyFill="1" applyBorder="1" applyAlignment="1" applyProtection="1">
      <alignment horizontal="left" wrapText="1"/>
      <protection locked="0"/>
    </xf>
    <xf numFmtId="0" fontId="31" fillId="20" borderId="13" xfId="0" applyNumberFormat="1" applyFont="1" applyFill="1" applyBorder="1" applyAlignment="1" applyProtection="1">
      <alignment horizontal="left" wrapText="1"/>
      <protection locked="0"/>
    </xf>
    <xf numFmtId="49" fontId="32" fillId="0" borderId="17" xfId="0" applyNumberFormat="1" applyFont="1" applyFill="1" applyBorder="1" applyAlignment="1" applyProtection="1">
      <alignment horizontal="left" wrapText="1"/>
      <protection locked="0"/>
    </xf>
    <xf numFmtId="0" fontId="31" fillId="0" borderId="13" xfId="0" applyNumberFormat="1" applyFont="1" applyFill="1" applyBorder="1" applyAlignment="1" applyProtection="1">
      <alignment horizontal="left" wrapText="1"/>
      <protection locked="0"/>
    </xf>
    <xf numFmtId="49" fontId="31" fillId="0" borderId="13" xfId="0" applyNumberFormat="1" applyFont="1" applyFill="1" applyBorder="1" applyAlignment="1" applyProtection="1">
      <alignment horizontal="left" wrapText="1"/>
      <protection locked="0"/>
    </xf>
    <xf numFmtId="49" fontId="32" fillId="0" borderId="18" xfId="0" applyNumberFormat="1" applyFont="1" applyFill="1" applyBorder="1" applyAlignment="1" applyProtection="1">
      <alignment horizontal="left" wrapText="1"/>
      <protection locked="0"/>
    </xf>
    <xf numFmtId="49" fontId="31" fillId="0" borderId="16" xfId="0" applyNumberFormat="1" applyFont="1" applyFill="1" applyBorder="1" applyAlignment="1" applyProtection="1">
      <alignment horizontal="left" wrapText="1"/>
      <protection locked="0"/>
    </xf>
    <xf numFmtId="181" fontId="7" fillId="20" borderId="13" xfId="0" applyNumberFormat="1" applyFont="1" applyFill="1" applyBorder="1" applyAlignment="1" applyProtection="1">
      <alignment/>
      <protection/>
    </xf>
    <xf numFmtId="182" fontId="32" fillId="20" borderId="15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Border="1" applyAlignment="1" applyProtection="1">
      <alignment/>
      <protection/>
    </xf>
    <xf numFmtId="182" fontId="32" fillId="0" borderId="15" xfId="0" applyNumberFormat="1" applyFont="1" applyFill="1" applyBorder="1" applyAlignment="1" applyProtection="1">
      <alignment horizontal="right"/>
      <protection/>
    </xf>
    <xf numFmtId="182" fontId="32" fillId="20" borderId="13" xfId="0" applyNumberFormat="1" applyFont="1" applyFill="1" applyBorder="1" applyAlignment="1" applyProtection="1">
      <alignment/>
      <protection/>
    </xf>
    <xf numFmtId="182" fontId="32" fillId="0" borderId="13" xfId="0" applyNumberFormat="1" applyFont="1" applyFill="1" applyBorder="1" applyAlignment="1" applyProtection="1">
      <alignment/>
      <protection/>
    </xf>
    <xf numFmtId="182" fontId="32" fillId="0" borderId="13" xfId="0" applyNumberFormat="1" applyFont="1" applyBorder="1" applyAlignment="1" applyProtection="1">
      <alignment/>
      <protection/>
    </xf>
    <xf numFmtId="182" fontId="32" fillId="0" borderId="19" xfId="0" applyNumberFormat="1" applyFont="1" applyFill="1" applyBorder="1" applyAlignment="1" applyProtection="1">
      <alignment horizontal="right"/>
      <protection/>
    </xf>
    <xf numFmtId="0" fontId="35" fillId="24" borderId="17" xfId="0" applyNumberFormat="1" applyFont="1" applyFill="1" applyBorder="1" applyAlignment="1" applyProtection="1">
      <alignment horizontal="left" wrapText="1"/>
      <protection locked="0"/>
    </xf>
    <xf numFmtId="0" fontId="35" fillId="24" borderId="18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35" fillId="24" borderId="13" xfId="0" applyNumberFormat="1" applyFont="1" applyFill="1" applyBorder="1" applyAlignment="1" applyProtection="1">
      <alignment horizontal="left" wrapText="1"/>
      <protection locked="0"/>
    </xf>
    <xf numFmtId="0" fontId="36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36" fillId="24" borderId="21" xfId="0" applyNumberFormat="1" applyFont="1" applyFill="1" applyBorder="1" applyAlignment="1" applyProtection="1">
      <alignment horizontal="center" vertical="center" wrapText="1"/>
      <protection locked="0"/>
    </xf>
    <xf numFmtId="182" fontId="4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82" fontId="4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82" fontId="35" fillId="0" borderId="15" xfId="0" applyNumberFormat="1" applyFont="1" applyFill="1" applyBorder="1" applyAlignment="1" applyProtection="1">
      <alignment horizontal="right"/>
      <protection locked="0"/>
    </xf>
    <xf numFmtId="49" fontId="35" fillId="24" borderId="16" xfId="0" applyNumberFormat="1" applyFont="1" applyFill="1" applyBorder="1" applyAlignment="1" applyProtection="1">
      <alignment horizontal="left" wrapText="1"/>
      <protection locked="0"/>
    </xf>
    <xf numFmtId="182" fontId="35" fillId="0" borderId="16" xfId="0" applyNumberFormat="1" applyFont="1" applyFill="1" applyBorder="1" applyAlignment="1" applyProtection="1">
      <alignment horizontal="right"/>
      <protection locked="0"/>
    </xf>
    <xf numFmtId="182" fontId="35" fillId="0" borderId="19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30" fillId="21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82" fontId="3" fillId="0" borderId="23" xfId="0" applyNumberFormat="1" applyFont="1" applyFill="1" applyBorder="1" applyAlignment="1" applyProtection="1">
      <alignment horizontal="right"/>
      <protection locked="0"/>
    </xf>
    <xf numFmtId="182" fontId="3" fillId="0" borderId="14" xfId="0" applyNumberFormat="1" applyFont="1" applyFill="1" applyBorder="1" applyAlignment="1" applyProtection="1">
      <alignment horizontal="right"/>
      <protection locked="0"/>
    </xf>
    <xf numFmtId="211" fontId="3" fillId="0" borderId="23" xfId="0" applyNumberFormat="1" applyFont="1" applyFill="1" applyBorder="1" applyAlignment="1" applyProtection="1">
      <alignment horizontal="right"/>
      <protection locked="0"/>
    </xf>
    <xf numFmtId="2" fontId="1" fillId="0" borderId="24" xfId="0" applyNumberFormat="1" applyFont="1" applyFill="1" applyBorder="1" applyAlignment="1" applyProtection="1">
      <alignment vertical="top" wrapText="1"/>
      <protection locked="0"/>
    </xf>
    <xf numFmtId="49" fontId="45" fillId="0" borderId="14" xfId="0" applyNumberFormat="1" applyFont="1" applyFill="1" applyBorder="1" applyAlignment="1" applyProtection="1">
      <alignment horizontal="center" wrapText="1"/>
      <protection locked="0"/>
    </xf>
    <xf numFmtId="49" fontId="1" fillId="0" borderId="14" xfId="0" applyNumberFormat="1" applyFont="1" applyFill="1" applyBorder="1" applyAlignment="1" applyProtection="1">
      <alignment horizontal="center" wrapText="1"/>
      <protection locked="0"/>
    </xf>
    <xf numFmtId="182" fontId="1" fillId="0" borderId="14" xfId="0" applyNumberFormat="1" applyFont="1" applyFill="1" applyBorder="1" applyAlignment="1" applyProtection="1">
      <alignment horizontal="right"/>
      <protection/>
    </xf>
    <xf numFmtId="182" fontId="3" fillId="0" borderId="25" xfId="0" applyNumberFormat="1" applyFont="1" applyFill="1" applyBorder="1" applyAlignment="1" applyProtection="1">
      <alignment horizontal="right"/>
      <protection locked="0"/>
    </xf>
    <xf numFmtId="182" fontId="3" fillId="0" borderId="26" xfId="0" applyNumberFormat="1" applyFont="1" applyFill="1" applyBorder="1" applyAlignment="1" applyProtection="1">
      <alignment horizontal="right"/>
      <protection locked="0"/>
    </xf>
    <xf numFmtId="2" fontId="30" fillId="0" borderId="0" xfId="0" applyNumberFormat="1" applyFont="1" applyFill="1" applyBorder="1" applyAlignment="1" applyProtection="1">
      <alignment vertical="center"/>
      <protection locked="0"/>
    </xf>
    <xf numFmtId="2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4" xfId="0" applyNumberFormat="1" applyFont="1" applyFill="1" applyBorder="1" applyAlignment="1" applyProtection="1">
      <alignment horizontal="center" vertical="center"/>
      <protection locked="0"/>
    </xf>
    <xf numFmtId="182" fontId="44" fillId="0" borderId="14" xfId="0" applyNumberFormat="1" applyFont="1" applyFill="1" applyBorder="1" applyAlignment="1" applyProtection="1">
      <alignment horizontal="center" vertical="center"/>
      <protection/>
    </xf>
    <xf numFmtId="182" fontId="44" fillId="0" borderId="23" xfId="0" applyNumberFormat="1" applyFont="1" applyFill="1" applyBorder="1" applyAlignment="1" applyProtection="1">
      <alignment horizontal="center" vertical="center"/>
      <protection/>
    </xf>
    <xf numFmtId="2" fontId="2" fillId="0" borderId="24" xfId="0" applyNumberFormat="1" applyFont="1" applyFill="1" applyBorder="1" applyAlignment="1" applyProtection="1">
      <alignment wrapText="1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wrapText="1"/>
      <protection locked="0"/>
    </xf>
    <xf numFmtId="182" fontId="2" fillId="0" borderId="14" xfId="85" applyNumberFormat="1" applyFont="1" applyFill="1" applyBorder="1" applyAlignment="1" applyProtection="1">
      <alignment horizontal="right" wrapText="1"/>
      <protection/>
    </xf>
    <xf numFmtId="182" fontId="2" fillId="0" borderId="23" xfId="85" applyNumberFormat="1" applyFont="1" applyFill="1" applyBorder="1" applyAlignment="1" applyProtection="1">
      <alignment horizontal="right" wrapText="1"/>
      <protection/>
    </xf>
    <xf numFmtId="182" fontId="45" fillId="0" borderId="14" xfId="0" applyNumberFormat="1" applyFont="1" applyFill="1" applyBorder="1" applyAlignment="1" applyProtection="1">
      <alignment horizontal="right"/>
      <protection/>
    </xf>
    <xf numFmtId="182" fontId="45" fillId="0" borderId="23" xfId="0" applyNumberFormat="1" applyFont="1" applyFill="1" applyBorder="1" applyAlignment="1" applyProtection="1">
      <alignment horizontal="right"/>
      <protection/>
    </xf>
    <xf numFmtId="2" fontId="3" fillId="0" borderId="24" xfId="0" applyNumberFormat="1" applyFont="1" applyFill="1" applyBorder="1" applyAlignment="1" applyProtection="1">
      <alignment vertical="top" wrapText="1"/>
      <protection locked="0"/>
    </xf>
    <xf numFmtId="49" fontId="3" fillId="0" borderId="14" xfId="0" applyNumberFormat="1" applyFont="1" applyFill="1" applyBorder="1" applyAlignment="1" applyProtection="1">
      <alignment horizontal="center" wrapText="1"/>
      <protection locked="0"/>
    </xf>
    <xf numFmtId="182" fontId="42" fillId="0" borderId="14" xfId="0" applyNumberFormat="1" applyFont="1" applyFill="1" applyBorder="1" applyAlignment="1" applyProtection="1">
      <alignment horizontal="right"/>
      <protection/>
    </xf>
    <xf numFmtId="182" fontId="42" fillId="0" borderId="23" xfId="0" applyNumberFormat="1" applyFont="1" applyFill="1" applyBorder="1" applyAlignment="1" applyProtection="1">
      <alignment horizontal="right"/>
      <protection/>
    </xf>
    <xf numFmtId="2" fontId="42" fillId="0" borderId="24" xfId="0" applyNumberFormat="1" applyFont="1" applyFill="1" applyBorder="1" applyAlignment="1" applyProtection="1">
      <alignment vertical="top" wrapText="1"/>
      <protection locked="0"/>
    </xf>
    <xf numFmtId="49" fontId="42" fillId="0" borderId="14" xfId="0" applyNumberFormat="1" applyFont="1" applyFill="1" applyBorder="1" applyAlignment="1" applyProtection="1">
      <alignment horizontal="center" wrapText="1"/>
      <protection locked="0"/>
    </xf>
    <xf numFmtId="2" fontId="3" fillId="0" borderId="24" xfId="0" applyNumberFormat="1" applyFont="1" applyFill="1" applyBorder="1" applyAlignment="1" applyProtection="1">
      <alignment wrapText="1"/>
      <protection locked="0"/>
    </xf>
    <xf numFmtId="2" fontId="3" fillId="0" borderId="30" xfId="0" applyNumberFormat="1" applyFont="1" applyFill="1" applyBorder="1" applyAlignment="1" applyProtection="1">
      <alignment wrapText="1"/>
      <protection locked="0"/>
    </xf>
    <xf numFmtId="49" fontId="3" fillId="0" borderId="25" xfId="0" applyNumberFormat="1" applyFont="1" applyFill="1" applyBorder="1" applyAlignment="1" applyProtection="1">
      <alignment horizontal="center" wrapText="1"/>
      <protection locked="0"/>
    </xf>
    <xf numFmtId="2" fontId="2" fillId="0" borderId="2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/>
    </xf>
    <xf numFmtId="182" fontId="42" fillId="0" borderId="23" xfId="0" applyNumberFormat="1" applyFont="1" applyFill="1" applyBorder="1" applyAlignment="1" applyProtection="1">
      <alignment horizontal="right"/>
      <protection locked="0"/>
    </xf>
    <xf numFmtId="2" fontId="2" fillId="0" borderId="29" xfId="0" applyNumberFormat="1" applyFont="1" applyFill="1" applyBorder="1" applyAlignment="1" applyProtection="1">
      <alignment horizontal="center" vertical="center"/>
      <protection locked="0"/>
    </xf>
    <xf numFmtId="182" fontId="47" fillId="0" borderId="14" xfId="0" applyNumberFormat="1" applyFont="1" applyFill="1" applyBorder="1" applyAlignment="1" applyProtection="1">
      <alignment horizontal="center" vertical="center"/>
      <protection/>
    </xf>
    <xf numFmtId="2" fontId="34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4" xfId="0" applyNumberFormat="1" applyFont="1" applyFill="1" applyBorder="1" applyAlignment="1" applyProtection="1">
      <alignment horizontal="center" vertical="center"/>
      <protection locked="0"/>
    </xf>
    <xf numFmtId="182" fontId="4" fillId="0" borderId="23" xfId="0" applyNumberFormat="1" applyFont="1" applyFill="1" applyBorder="1" applyAlignment="1" applyProtection="1">
      <alignment horizontal="right"/>
      <protection locked="0"/>
    </xf>
    <xf numFmtId="2" fontId="48" fillId="0" borderId="0" xfId="0" applyNumberFormat="1" applyFont="1" applyFill="1" applyBorder="1" applyAlignment="1" applyProtection="1">
      <alignment/>
      <protection locked="0"/>
    </xf>
    <xf numFmtId="182" fontId="47" fillId="0" borderId="23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 wrapText="1" shrinkToFit="1"/>
      <protection locked="0"/>
    </xf>
    <xf numFmtId="0" fontId="46" fillId="0" borderId="31" xfId="0" applyFont="1" applyBorder="1" applyAlignment="1" applyProtection="1">
      <alignment horizontal="center" vertical="center" wrapText="1" shrinkToFit="1"/>
      <protection locked="0"/>
    </xf>
    <xf numFmtId="0" fontId="38" fillId="20" borderId="20" xfId="0" applyFont="1" applyFill="1" applyBorder="1" applyAlignment="1" applyProtection="1">
      <alignment horizontal="center" vertical="center"/>
      <protection locked="0"/>
    </xf>
    <xf numFmtId="0" fontId="39" fillId="20" borderId="17" xfId="0" applyFont="1" applyFill="1" applyBorder="1" applyAlignment="1" applyProtection="1">
      <alignment horizontal="center" vertical="center"/>
      <protection locked="0"/>
    </xf>
    <xf numFmtId="0" fontId="38" fillId="20" borderId="21" xfId="0" applyFont="1" applyFill="1" applyBorder="1" applyAlignment="1" applyProtection="1">
      <alignment horizontal="center" vertical="center"/>
      <protection locked="0"/>
    </xf>
    <xf numFmtId="0" fontId="38" fillId="20" borderId="13" xfId="0" applyFont="1" applyFill="1" applyBorder="1" applyAlignment="1" applyProtection="1">
      <alignment horizontal="center" vertical="center"/>
      <protection locked="0"/>
    </xf>
    <xf numFmtId="4" fontId="4" fillId="2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15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46" fillId="24" borderId="0" xfId="0" applyNumberFormat="1" applyFont="1" applyFill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46" fillId="0" borderId="0" xfId="0" applyFont="1" applyAlignment="1">
      <alignment horizontal="center" vertical="center" wrapText="1"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xl31" xfId="52"/>
    <cellStyle name="xl52" xfId="53"/>
    <cellStyle name="xl6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1" xfId="83"/>
    <cellStyle name="Тысячи_Лист1" xfId="84"/>
    <cellStyle name="Comma" xfId="85"/>
    <cellStyle name="Comma [0]" xfId="86"/>
    <cellStyle name="Финансовый 2" xfId="87"/>
    <cellStyle name="Финансовый 3" xfId="88"/>
    <cellStyle name="Хороший" xfId="89"/>
  </cellStyles>
  <dxfs count="207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ocuments\&#1056;&#1045;&#1064;&#1045;&#1053;&#1048;&#1045;%20&#1057;&#1045;&#1057;&#1057;&#1048;&#1048;\2017\&#1056;&#1077;&#1096;&#1077;&#1085;&#1080;&#1077;%20&#1089;&#1077;&#1089;&#1089;&#1080;&#1080;%20&#1050;&#1086;&#1095;&#1077;&#1083;&#1072;&#1077;&#1074;&#1086;%202017%20&#1079;&#1072;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ocuments\&#1056;&#1045;&#1064;&#1045;&#1053;&#1048;&#1045;%20&#1057;&#1045;&#1057;&#1057;&#1048;&#1048;\2017\&#1048;&#1089;&#1087;&#1086;&#1083;&#1085;&#1077;&#1085;&#1080;&#1077;%202017%20&#1050;&#1086;&#1095;&#1077;&#1083;&#1072;&#1077;&#1074;&#1086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3"/>
      <sheetName val="прил4"/>
      <sheetName val="прил5"/>
      <sheetName val="прил6"/>
    </sheetNames>
    <sheetDataSet>
      <sheetData sheetId="2">
        <row r="21">
          <cell r="J21">
            <v>378.38671</v>
          </cell>
        </row>
        <row r="22">
          <cell r="J22">
            <v>112.53436</v>
          </cell>
        </row>
        <row r="32">
          <cell r="J32">
            <v>0.59616</v>
          </cell>
        </row>
        <row r="36">
          <cell r="J36">
            <v>1338.19422</v>
          </cell>
        </row>
        <row r="37">
          <cell r="J37">
            <v>392.60186</v>
          </cell>
        </row>
        <row r="38">
          <cell r="J38">
            <v>1838.02417</v>
          </cell>
        </row>
        <row r="39">
          <cell r="J39">
            <v>53.85724</v>
          </cell>
        </row>
        <row r="40">
          <cell r="J40">
            <v>7.19</v>
          </cell>
        </row>
        <row r="41">
          <cell r="J41">
            <v>3.70635</v>
          </cell>
        </row>
        <row r="44">
          <cell r="J44">
            <v>0.3</v>
          </cell>
        </row>
        <row r="57">
          <cell r="J57">
            <v>36.72</v>
          </cell>
        </row>
        <row r="58">
          <cell r="J58">
            <v>11.08944</v>
          </cell>
        </row>
        <row r="59">
          <cell r="J59">
            <v>10.39056</v>
          </cell>
        </row>
        <row r="70">
          <cell r="J70">
            <v>317.7</v>
          </cell>
        </row>
        <row r="105">
          <cell r="J105">
            <v>18</v>
          </cell>
        </row>
        <row r="108">
          <cell r="J108">
            <v>21</v>
          </cell>
        </row>
        <row r="111">
          <cell r="J111">
            <v>1714.5</v>
          </cell>
        </row>
        <row r="122">
          <cell r="J122">
            <v>209.77675</v>
          </cell>
        </row>
        <row r="129">
          <cell r="J129">
            <v>11.33669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</sheetNames>
    <sheetDataSet>
      <sheetData sheetId="2">
        <row r="20">
          <cell r="J20">
            <v>0</v>
          </cell>
          <cell r="K20">
            <v>0</v>
          </cell>
        </row>
        <row r="23">
          <cell r="L23" t="e">
            <v>#DIV/0!</v>
          </cell>
        </row>
        <row r="24">
          <cell r="L24" t="e">
            <v>#DIV/0!</v>
          </cell>
        </row>
        <row r="27">
          <cell r="J27">
            <v>378.38671</v>
          </cell>
          <cell r="K27">
            <v>378.38671</v>
          </cell>
          <cell r="L27">
            <v>100</v>
          </cell>
        </row>
        <row r="28">
          <cell r="J28">
            <v>112.53436</v>
          </cell>
          <cell r="K28">
            <v>112.53436</v>
          </cell>
          <cell r="L28">
            <v>100</v>
          </cell>
        </row>
        <row r="37">
          <cell r="L37" t="e">
            <v>#DIV/0!</v>
          </cell>
        </row>
        <row r="40">
          <cell r="J40">
            <v>0.59616</v>
          </cell>
          <cell r="K40">
            <v>0.59616</v>
          </cell>
        </row>
        <row r="41">
          <cell r="J41">
            <v>0</v>
          </cell>
        </row>
        <row r="45">
          <cell r="J45">
            <v>1338.19422</v>
          </cell>
          <cell r="K45">
            <v>1338.19422</v>
          </cell>
        </row>
        <row r="46">
          <cell r="J46">
            <v>392.60186</v>
          </cell>
          <cell r="K46">
            <v>392.60186</v>
          </cell>
        </row>
        <row r="48">
          <cell r="J48">
            <v>1838.02417</v>
          </cell>
          <cell r="K48">
            <v>1838.02417</v>
          </cell>
        </row>
        <row r="49">
          <cell r="J49">
            <v>53.85724</v>
          </cell>
          <cell r="K49">
            <v>53.85724</v>
          </cell>
          <cell r="L49">
            <v>100</v>
          </cell>
        </row>
        <row r="50">
          <cell r="J50">
            <v>7.19</v>
          </cell>
          <cell r="K50">
            <v>7.19</v>
          </cell>
          <cell r="L50">
            <v>100</v>
          </cell>
        </row>
        <row r="51">
          <cell r="J51">
            <v>3.70635</v>
          </cell>
          <cell r="K51">
            <v>3.70635</v>
          </cell>
        </row>
        <row r="54">
          <cell r="J54">
            <v>0.3</v>
          </cell>
          <cell r="K54">
            <v>0.3</v>
          </cell>
        </row>
        <row r="60">
          <cell r="K60">
            <v>0</v>
          </cell>
        </row>
        <row r="68">
          <cell r="J68">
            <v>36.72</v>
          </cell>
          <cell r="K68">
            <v>36.72</v>
          </cell>
        </row>
        <row r="69">
          <cell r="J69">
            <v>11.08944</v>
          </cell>
          <cell r="K69">
            <v>11.08944</v>
          </cell>
        </row>
        <row r="70">
          <cell r="J70">
            <v>10.39056</v>
          </cell>
        </row>
        <row r="80">
          <cell r="J80">
            <v>317.7</v>
          </cell>
          <cell r="K80">
            <v>237.3</v>
          </cell>
        </row>
        <row r="81">
          <cell r="L81" t="e">
            <v>#DIV/0!</v>
          </cell>
        </row>
        <row r="88">
          <cell r="J88">
            <v>14.4</v>
          </cell>
          <cell r="K88">
            <v>0</v>
          </cell>
        </row>
        <row r="96">
          <cell r="J96">
            <v>14.4</v>
          </cell>
          <cell r="K96">
            <v>0</v>
          </cell>
        </row>
        <row r="103">
          <cell r="J103">
            <v>48.9214</v>
          </cell>
          <cell r="K103">
            <v>48.9214</v>
          </cell>
          <cell r="L103">
            <v>100</v>
          </cell>
        </row>
        <row r="104">
          <cell r="L104" t="e">
            <v>#DIV/0!</v>
          </cell>
        </row>
        <row r="106">
          <cell r="L106" t="e">
            <v>#DIV/0!</v>
          </cell>
        </row>
        <row r="107">
          <cell r="L107" t="e">
            <v>#DIV/0!</v>
          </cell>
        </row>
        <row r="109">
          <cell r="J109">
            <v>290.20076</v>
          </cell>
          <cell r="K109">
            <v>290.20076</v>
          </cell>
        </row>
        <row r="110">
          <cell r="L110" t="e">
            <v>#DIV/0!</v>
          </cell>
        </row>
        <row r="118">
          <cell r="J118">
            <v>18</v>
          </cell>
          <cell r="K118">
            <v>18</v>
          </cell>
        </row>
        <row r="121">
          <cell r="J121">
            <v>21</v>
          </cell>
          <cell r="K121">
            <v>21</v>
          </cell>
        </row>
        <row r="124">
          <cell r="J124">
            <v>334</v>
          </cell>
          <cell r="K124">
            <v>334</v>
          </cell>
        </row>
        <row r="125">
          <cell r="J125">
            <v>1714.5</v>
          </cell>
          <cell r="K125">
            <v>1714.5</v>
          </cell>
        </row>
        <row r="132">
          <cell r="J132">
            <v>209.77675</v>
          </cell>
          <cell r="K132">
            <v>209.77675</v>
          </cell>
        </row>
        <row r="166">
          <cell r="J166">
            <v>11.33669</v>
          </cell>
          <cell r="K166">
            <v>11.33669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zoomScale="60" zoomScaleNormal="70" zoomScalePageLayoutView="0" workbookViewId="0" topLeftCell="A50">
      <selection activeCell="B18" sqref="B18"/>
    </sheetView>
  </sheetViews>
  <sheetFormatPr defaultColWidth="9.00390625" defaultRowHeight="12.75"/>
  <cols>
    <col min="1" max="1" width="30.25390625" style="21" customWidth="1"/>
    <col min="2" max="2" width="71.375" style="2" customWidth="1"/>
    <col min="3" max="3" width="23.625" style="2" customWidth="1"/>
    <col min="4" max="4" width="18.125" style="2" customWidth="1"/>
    <col min="5" max="5" width="17.75390625" style="2" customWidth="1"/>
    <col min="6" max="16384" width="9.125" style="2" customWidth="1"/>
  </cols>
  <sheetData>
    <row r="1" spans="1:5" ht="124.5" customHeight="1">
      <c r="A1" s="125" t="s">
        <v>242</v>
      </c>
      <c r="B1" s="125"/>
      <c r="C1" s="125"/>
      <c r="D1" s="125"/>
      <c r="E1" s="125"/>
    </row>
    <row r="2" spans="2:5" ht="18.75">
      <c r="B2" s="22"/>
      <c r="C2" s="24" t="s">
        <v>82</v>
      </c>
      <c r="D2" s="25"/>
      <c r="E2" s="25"/>
    </row>
    <row r="3" spans="1:5" ht="18.75">
      <c r="A3" s="26"/>
      <c r="B3" s="22"/>
      <c r="C3" s="24" t="s">
        <v>125</v>
      </c>
      <c r="D3" s="26"/>
      <c r="E3" s="26"/>
    </row>
    <row r="4" spans="2:5" ht="18.75">
      <c r="B4" s="22"/>
      <c r="C4" s="24" t="s">
        <v>243</v>
      </c>
      <c r="D4" s="25"/>
      <c r="E4" s="25"/>
    </row>
    <row r="5" spans="2:5" ht="18.75">
      <c r="B5" s="11"/>
      <c r="C5" s="24" t="s">
        <v>126</v>
      </c>
      <c r="D5" s="25"/>
      <c r="E5" s="25"/>
    </row>
    <row r="6" spans="2:5" ht="18.75">
      <c r="B6" s="11"/>
      <c r="C6" s="24" t="s">
        <v>127</v>
      </c>
      <c r="D6" s="25"/>
      <c r="E6" s="25"/>
    </row>
    <row r="7" spans="2:5" ht="18.75">
      <c r="B7" s="11"/>
      <c r="C7" s="24" t="s">
        <v>238</v>
      </c>
      <c r="D7" s="11"/>
      <c r="E7" s="11"/>
    </row>
    <row r="8" spans="1:5" ht="94.5" customHeight="1">
      <c r="A8" s="126" t="s">
        <v>252</v>
      </c>
      <c r="B8" s="126"/>
      <c r="C8" s="126"/>
      <c r="D8" s="126"/>
      <c r="E8" s="126"/>
    </row>
    <row r="9" spans="1:5" ht="18">
      <c r="A9" s="33"/>
      <c r="B9" s="33"/>
      <c r="C9" s="33"/>
      <c r="D9" s="33"/>
      <c r="E9" s="33"/>
    </row>
    <row r="10" spans="1:5" ht="18">
      <c r="A10" s="34"/>
      <c r="B10" s="35"/>
      <c r="C10" s="36"/>
      <c r="D10" s="36"/>
      <c r="E10" s="36"/>
    </row>
    <row r="11" spans="1:5" ht="36.75" customHeight="1">
      <c r="A11" s="127" t="s">
        <v>73</v>
      </c>
      <c r="B11" s="129" t="s">
        <v>61</v>
      </c>
      <c r="C11" s="131" t="s">
        <v>128</v>
      </c>
      <c r="D11" s="131" t="s">
        <v>129</v>
      </c>
      <c r="E11" s="133" t="s">
        <v>130</v>
      </c>
    </row>
    <row r="12" spans="1:5" ht="36.75" customHeight="1">
      <c r="A12" s="128"/>
      <c r="B12" s="130"/>
      <c r="C12" s="132"/>
      <c r="D12" s="132"/>
      <c r="E12" s="134" t="s">
        <v>131</v>
      </c>
    </row>
    <row r="13" spans="1:5" ht="18">
      <c r="A13" s="40" t="s">
        <v>201</v>
      </c>
      <c r="B13" s="41" t="s">
        <v>132</v>
      </c>
      <c r="C13" s="48">
        <f>C14+C55</f>
        <v>103628.69026999999</v>
      </c>
      <c r="D13" s="48">
        <f>D14+D55</f>
        <v>103632.2273</v>
      </c>
      <c r="E13" s="49">
        <f aca="true" t="shared" si="0" ref="E13:E80">IF(C13=0,"-",IF(C13&lt;0,"-",IF(D13&lt;0,"-",IF(D13/C13&gt;2,"в "&amp;ROUND(D13/C13,1)&amp;" раза",D13/C13*100))))</f>
        <v>100.00341317640007</v>
      </c>
    </row>
    <row r="14" spans="1:5" ht="18">
      <c r="A14" s="40" t="s">
        <v>202</v>
      </c>
      <c r="B14" s="42" t="s">
        <v>133</v>
      </c>
      <c r="C14" s="48">
        <f>C15+C23+C27+C42+C49+C47+C53</f>
        <v>2830.79027</v>
      </c>
      <c r="D14" s="48">
        <f>D15+D23+D27+D42+D49+D47+D53</f>
        <v>2844.71786</v>
      </c>
      <c r="E14" s="49">
        <f t="shared" si="0"/>
        <v>100.49200359869826</v>
      </c>
    </row>
    <row r="15" spans="1:5" ht="18">
      <c r="A15" s="40" t="s">
        <v>203</v>
      </c>
      <c r="B15" s="42" t="s">
        <v>137</v>
      </c>
      <c r="C15" s="48">
        <f>C17</f>
        <v>180.38127000000003</v>
      </c>
      <c r="D15" s="48">
        <f>D16</f>
        <v>198.55912000000004</v>
      </c>
      <c r="E15" s="49">
        <f t="shared" si="0"/>
        <v>110.07745981608845</v>
      </c>
    </row>
    <row r="16" spans="1:5" ht="18">
      <c r="A16" s="43" t="s">
        <v>204</v>
      </c>
      <c r="B16" s="44" t="s">
        <v>138</v>
      </c>
      <c r="C16" s="50">
        <f>C17</f>
        <v>180.38127000000003</v>
      </c>
      <c r="D16" s="50">
        <f>D17</f>
        <v>198.55912000000004</v>
      </c>
      <c r="E16" s="51">
        <f t="shared" si="0"/>
        <v>110.07745981608845</v>
      </c>
    </row>
    <row r="17" spans="1:5" ht="75.75">
      <c r="A17" s="43" t="s">
        <v>139</v>
      </c>
      <c r="B17" s="44" t="s">
        <v>205</v>
      </c>
      <c r="C17" s="50">
        <f>C18+C19+C20+C21+C22</f>
        <v>180.38127000000003</v>
      </c>
      <c r="D17" s="50">
        <f>D18+D19+D20+D21+D22</f>
        <v>198.55912000000004</v>
      </c>
      <c r="E17" s="51">
        <f t="shared" si="0"/>
        <v>110.07745981608845</v>
      </c>
    </row>
    <row r="18" spans="1:5" ht="105.75">
      <c r="A18" s="43" t="s">
        <v>141</v>
      </c>
      <c r="B18" s="44" t="s">
        <v>140</v>
      </c>
      <c r="C18" s="31">
        <v>179.62782</v>
      </c>
      <c r="D18" s="31">
        <v>197.38694</v>
      </c>
      <c r="E18" s="37">
        <f t="shared" si="0"/>
        <v>109.88662001242346</v>
      </c>
    </row>
    <row r="19" spans="1:5" ht="75.75">
      <c r="A19" s="43" t="s">
        <v>142</v>
      </c>
      <c r="B19" s="44" t="s">
        <v>143</v>
      </c>
      <c r="C19" s="31">
        <v>0.26955</v>
      </c>
      <c r="D19" s="31">
        <v>0.26955</v>
      </c>
      <c r="E19" s="51">
        <f t="shared" si="0"/>
        <v>100</v>
      </c>
    </row>
    <row r="20" spans="1:5" ht="105.75">
      <c r="A20" s="43" t="s">
        <v>206</v>
      </c>
      <c r="B20" s="44" t="s">
        <v>144</v>
      </c>
      <c r="C20" s="31"/>
      <c r="D20" s="31">
        <v>0.41873</v>
      </c>
      <c r="E20" s="51" t="str">
        <f t="shared" si="0"/>
        <v>-</v>
      </c>
    </row>
    <row r="21" spans="1:5" ht="75.75">
      <c r="A21" s="43" t="s">
        <v>306</v>
      </c>
      <c r="B21" s="44" t="s">
        <v>308</v>
      </c>
      <c r="C21" s="31">
        <v>0.4806</v>
      </c>
      <c r="D21" s="31">
        <v>0.4806</v>
      </c>
      <c r="E21" s="51">
        <f t="shared" si="0"/>
        <v>100</v>
      </c>
    </row>
    <row r="22" spans="1:5" ht="60.75">
      <c r="A22" s="43" t="s">
        <v>307</v>
      </c>
      <c r="B22" s="44" t="s">
        <v>309</v>
      </c>
      <c r="C22" s="31">
        <v>0.0033</v>
      </c>
      <c r="D22" s="31">
        <v>0.0033</v>
      </c>
      <c r="E22" s="51">
        <f t="shared" si="0"/>
        <v>100</v>
      </c>
    </row>
    <row r="23" spans="1:5" ht="18">
      <c r="A23" s="40" t="s">
        <v>207</v>
      </c>
      <c r="B23" s="42" t="s">
        <v>145</v>
      </c>
      <c r="C23" s="48">
        <f aca="true" t="shared" si="1" ref="C23:D25">C24</f>
        <v>0</v>
      </c>
      <c r="D23" s="48">
        <f t="shared" si="1"/>
        <v>0</v>
      </c>
      <c r="E23" s="49" t="str">
        <f t="shared" si="0"/>
        <v>-</v>
      </c>
    </row>
    <row r="24" spans="1:5" ht="18">
      <c r="A24" s="43" t="s">
        <v>208</v>
      </c>
      <c r="B24" s="44" t="s">
        <v>146</v>
      </c>
      <c r="C24" s="50">
        <f t="shared" si="1"/>
        <v>0</v>
      </c>
      <c r="D24" s="50">
        <f t="shared" si="1"/>
        <v>0</v>
      </c>
      <c r="E24" s="51" t="str">
        <f t="shared" si="0"/>
        <v>-</v>
      </c>
    </row>
    <row r="25" spans="1:5" ht="18">
      <c r="A25" s="43" t="s">
        <v>209</v>
      </c>
      <c r="B25" s="44" t="s">
        <v>146</v>
      </c>
      <c r="C25" s="50">
        <f t="shared" si="1"/>
        <v>0</v>
      </c>
      <c r="D25" s="50">
        <f t="shared" si="1"/>
        <v>0</v>
      </c>
      <c r="E25" s="51" t="str">
        <f t="shared" si="0"/>
        <v>-</v>
      </c>
    </row>
    <row r="26" spans="1:5" ht="45.75">
      <c r="A26" s="43" t="s">
        <v>210</v>
      </c>
      <c r="B26" s="44" t="s">
        <v>147</v>
      </c>
      <c r="C26" s="31"/>
      <c r="D26" s="31"/>
      <c r="E26" s="51" t="str">
        <f t="shared" si="0"/>
        <v>-</v>
      </c>
    </row>
    <row r="27" spans="1:5" ht="18">
      <c r="A27" s="40" t="s">
        <v>211</v>
      </c>
      <c r="B27" s="42" t="s">
        <v>148</v>
      </c>
      <c r="C27" s="48">
        <f>C28+C32</f>
        <v>1065.8000000000002</v>
      </c>
      <c r="D27" s="48">
        <f>D28+D32</f>
        <v>955.69291</v>
      </c>
      <c r="E27" s="49">
        <f t="shared" si="0"/>
        <v>89.66906642897352</v>
      </c>
    </row>
    <row r="28" spans="1:5" ht="18">
      <c r="A28" s="43" t="s">
        <v>212</v>
      </c>
      <c r="B28" s="44" t="s">
        <v>149</v>
      </c>
      <c r="C28" s="50">
        <f>C29</f>
        <v>72.5</v>
      </c>
      <c r="D28" s="50">
        <f>D29</f>
        <v>62.404219999999995</v>
      </c>
      <c r="E28" s="51">
        <f t="shared" si="0"/>
        <v>86.07478620689655</v>
      </c>
    </row>
    <row r="29" spans="1:5" ht="45.75">
      <c r="A29" s="43" t="s">
        <v>213</v>
      </c>
      <c r="B29" s="44" t="s">
        <v>150</v>
      </c>
      <c r="C29" s="50">
        <f>C30+C31</f>
        <v>72.5</v>
      </c>
      <c r="D29" s="50">
        <f>D30+D31</f>
        <v>62.404219999999995</v>
      </c>
      <c r="E29" s="51">
        <f t="shared" si="0"/>
        <v>86.07478620689655</v>
      </c>
    </row>
    <row r="30" spans="1:5" ht="75.75">
      <c r="A30" s="43" t="s">
        <v>214</v>
      </c>
      <c r="B30" s="44" t="s">
        <v>151</v>
      </c>
      <c r="C30" s="31">
        <v>70.99542</v>
      </c>
      <c r="D30" s="31">
        <v>60.89964</v>
      </c>
      <c r="E30" s="51">
        <f t="shared" si="0"/>
        <v>85.779674238141</v>
      </c>
    </row>
    <row r="31" spans="1:5" ht="60.75">
      <c r="A31" s="43" t="s">
        <v>215</v>
      </c>
      <c r="B31" s="44" t="s">
        <v>152</v>
      </c>
      <c r="C31" s="31">
        <v>1.50458</v>
      </c>
      <c r="D31" s="31">
        <v>1.50458</v>
      </c>
      <c r="E31" s="51">
        <f t="shared" si="0"/>
        <v>100</v>
      </c>
    </row>
    <row r="32" spans="1:5" ht="18">
      <c r="A32" s="43" t="s">
        <v>216</v>
      </c>
      <c r="B32" s="44" t="s">
        <v>153</v>
      </c>
      <c r="C32" s="50">
        <f>C33+C38</f>
        <v>993.3000000000001</v>
      </c>
      <c r="D32" s="50">
        <f>D33+D38</f>
        <v>893.28869</v>
      </c>
      <c r="E32" s="51">
        <f t="shared" si="0"/>
        <v>89.9314094432699</v>
      </c>
    </row>
    <row r="33" spans="1:5" ht="18">
      <c r="A33" s="43" t="s">
        <v>217</v>
      </c>
      <c r="B33" s="44" t="s">
        <v>154</v>
      </c>
      <c r="C33" s="50">
        <f>C34</f>
        <v>720.55997</v>
      </c>
      <c r="D33" s="50">
        <f>D34</f>
        <v>619.62694</v>
      </c>
      <c r="E33" s="51">
        <f t="shared" si="0"/>
        <v>85.99241781360682</v>
      </c>
    </row>
    <row r="34" spans="1:5" ht="30.75">
      <c r="A34" s="43" t="s">
        <v>218</v>
      </c>
      <c r="B34" s="44" t="s">
        <v>155</v>
      </c>
      <c r="C34" s="50">
        <f>C35+C36+C37</f>
        <v>720.55997</v>
      </c>
      <c r="D34" s="50">
        <f>D35+D36+D37</f>
        <v>619.62694</v>
      </c>
      <c r="E34" s="51">
        <f t="shared" si="0"/>
        <v>85.99241781360682</v>
      </c>
    </row>
    <row r="35" spans="1:5" ht="60.75">
      <c r="A35" s="43" t="s">
        <v>219</v>
      </c>
      <c r="B35" s="44" t="s">
        <v>156</v>
      </c>
      <c r="C35" s="31">
        <v>719.07347</v>
      </c>
      <c r="D35" s="31">
        <v>618.14044</v>
      </c>
      <c r="E35" s="51">
        <f t="shared" si="0"/>
        <v>85.96346072954131</v>
      </c>
    </row>
    <row r="36" spans="1:5" ht="45.75">
      <c r="A36" s="43" t="s">
        <v>220</v>
      </c>
      <c r="B36" s="44" t="s">
        <v>157</v>
      </c>
      <c r="C36" s="31">
        <v>0.9865</v>
      </c>
      <c r="D36" s="31">
        <v>0.9865</v>
      </c>
      <c r="E36" s="51">
        <f t="shared" si="0"/>
        <v>100</v>
      </c>
    </row>
    <row r="37" spans="1:5" ht="60.75">
      <c r="A37" s="43" t="s">
        <v>310</v>
      </c>
      <c r="B37" s="44" t="s">
        <v>311</v>
      </c>
      <c r="C37" s="31">
        <v>0.5</v>
      </c>
      <c r="D37" s="31">
        <v>0.5</v>
      </c>
      <c r="E37" s="51">
        <f t="shared" si="0"/>
        <v>100</v>
      </c>
    </row>
    <row r="38" spans="1:5" ht="18">
      <c r="A38" s="43" t="s">
        <v>221</v>
      </c>
      <c r="B38" s="44" t="s">
        <v>158</v>
      </c>
      <c r="C38" s="50">
        <f>C39</f>
        <v>272.74003000000005</v>
      </c>
      <c r="D38" s="50">
        <f>D39</f>
        <v>273.66175</v>
      </c>
      <c r="E38" s="51">
        <f t="shared" si="0"/>
        <v>100.33794819191004</v>
      </c>
    </row>
    <row r="39" spans="1:5" ht="30.75">
      <c r="A39" s="43" t="s">
        <v>222</v>
      </c>
      <c r="B39" s="44" t="s">
        <v>159</v>
      </c>
      <c r="C39" s="50">
        <f>C40+C41</f>
        <v>272.74003000000005</v>
      </c>
      <c r="D39" s="50">
        <f>D40+D41</f>
        <v>273.66175</v>
      </c>
      <c r="E39" s="51">
        <f t="shared" si="0"/>
        <v>100.33794819191004</v>
      </c>
    </row>
    <row r="40" spans="1:5" ht="60.75">
      <c r="A40" s="43" t="s">
        <v>223</v>
      </c>
      <c r="B40" s="44" t="s">
        <v>160</v>
      </c>
      <c r="C40" s="31">
        <v>261.47617</v>
      </c>
      <c r="D40" s="31">
        <v>262.39117</v>
      </c>
      <c r="E40" s="51">
        <f t="shared" si="0"/>
        <v>100.34993628673693</v>
      </c>
    </row>
    <row r="41" spans="1:5" ht="45.75">
      <c r="A41" s="43" t="s">
        <v>224</v>
      </c>
      <c r="B41" s="44" t="s">
        <v>161</v>
      </c>
      <c r="C41" s="31">
        <v>11.26386</v>
      </c>
      <c r="D41" s="31">
        <v>11.27058</v>
      </c>
      <c r="E41" s="51">
        <f t="shared" si="0"/>
        <v>100.0596598324198</v>
      </c>
    </row>
    <row r="42" spans="1:5" ht="45.75">
      <c r="A42" s="40" t="s">
        <v>225</v>
      </c>
      <c r="B42" s="42" t="s">
        <v>162</v>
      </c>
      <c r="C42" s="48">
        <f>C43</f>
        <v>24.3</v>
      </c>
      <c r="D42" s="48">
        <f>D43</f>
        <v>10.19</v>
      </c>
      <c r="E42" s="49">
        <f t="shared" si="0"/>
        <v>41.93415637860082</v>
      </c>
    </row>
    <row r="43" spans="1:5" ht="90.75">
      <c r="A43" s="43" t="s">
        <v>227</v>
      </c>
      <c r="B43" s="44" t="s">
        <v>226</v>
      </c>
      <c r="C43" s="50">
        <f>C44+C46</f>
        <v>24.3</v>
      </c>
      <c r="D43" s="50">
        <f>D44+D46</f>
        <v>10.19</v>
      </c>
      <c r="E43" s="51">
        <f t="shared" si="0"/>
        <v>41.93415637860082</v>
      </c>
    </row>
    <row r="44" spans="1:5" ht="75.75" hidden="1">
      <c r="A44" s="43" t="s">
        <v>229</v>
      </c>
      <c r="B44" s="44" t="s">
        <v>228</v>
      </c>
      <c r="C44" s="50">
        <f>C45</f>
        <v>0</v>
      </c>
      <c r="D44" s="50">
        <f>D45</f>
        <v>0</v>
      </c>
      <c r="E44" s="51" t="str">
        <f t="shared" si="0"/>
        <v>-</v>
      </c>
    </row>
    <row r="45" spans="1:5" ht="75.75" hidden="1">
      <c r="A45" s="43" t="s">
        <v>230</v>
      </c>
      <c r="B45" s="44" t="s">
        <v>163</v>
      </c>
      <c r="C45" s="31"/>
      <c r="D45" s="31"/>
      <c r="E45" s="51" t="str">
        <f t="shared" si="0"/>
        <v>-</v>
      </c>
    </row>
    <row r="46" spans="1:5" ht="75.75">
      <c r="A46" s="43" t="s">
        <v>232</v>
      </c>
      <c r="B46" s="44" t="s">
        <v>231</v>
      </c>
      <c r="C46" s="31">
        <v>24.3</v>
      </c>
      <c r="D46" s="31">
        <v>10.19</v>
      </c>
      <c r="E46" s="51">
        <f t="shared" si="0"/>
        <v>41.93415637860082</v>
      </c>
    </row>
    <row r="47" spans="1:5" ht="30.75">
      <c r="A47" s="40" t="s">
        <v>312</v>
      </c>
      <c r="B47" s="42" t="s">
        <v>314</v>
      </c>
      <c r="C47" s="48">
        <f>C48</f>
        <v>1425.609</v>
      </c>
      <c r="D47" s="48">
        <f>D48</f>
        <v>1425.609</v>
      </c>
      <c r="E47" s="49">
        <f t="shared" si="0"/>
        <v>100</v>
      </c>
    </row>
    <row r="48" spans="1:5" ht="45.75">
      <c r="A48" s="43" t="s">
        <v>313</v>
      </c>
      <c r="B48" s="44" t="s">
        <v>315</v>
      </c>
      <c r="C48" s="31">
        <v>1425.609</v>
      </c>
      <c r="D48" s="31">
        <v>1425.609</v>
      </c>
      <c r="E48" s="51">
        <f t="shared" si="0"/>
        <v>100</v>
      </c>
    </row>
    <row r="49" spans="1:5" ht="18">
      <c r="A49" s="40" t="s">
        <v>233</v>
      </c>
      <c r="B49" s="42" t="s">
        <v>134</v>
      </c>
      <c r="C49" s="48">
        <f aca="true" t="shared" si="2" ref="C49:D51">C50</f>
        <v>0</v>
      </c>
      <c r="D49" s="48">
        <f t="shared" si="2"/>
        <v>120</v>
      </c>
      <c r="E49" s="49" t="str">
        <f t="shared" si="0"/>
        <v>-</v>
      </c>
    </row>
    <row r="50" spans="1:5" ht="60.75">
      <c r="A50" s="43" t="s">
        <v>234</v>
      </c>
      <c r="B50" s="44" t="s">
        <v>135</v>
      </c>
      <c r="C50" s="50">
        <f t="shared" si="2"/>
        <v>0</v>
      </c>
      <c r="D50" s="50">
        <f t="shared" si="2"/>
        <v>120</v>
      </c>
      <c r="E50" s="51" t="str">
        <f t="shared" si="0"/>
        <v>-</v>
      </c>
    </row>
    <row r="51" spans="1:5" ht="60.75">
      <c r="A51" s="43" t="s">
        <v>235</v>
      </c>
      <c r="B51" s="44" t="s">
        <v>136</v>
      </c>
      <c r="C51" s="50">
        <f t="shared" si="2"/>
        <v>0</v>
      </c>
      <c r="D51" s="50">
        <f t="shared" si="2"/>
        <v>120</v>
      </c>
      <c r="E51" s="51" t="str">
        <f t="shared" si="0"/>
        <v>-</v>
      </c>
    </row>
    <row r="52" spans="1:5" ht="105.75">
      <c r="A52" s="43" t="s">
        <v>237</v>
      </c>
      <c r="B52" s="44" t="s">
        <v>236</v>
      </c>
      <c r="C52" s="31"/>
      <c r="D52" s="31">
        <v>120</v>
      </c>
      <c r="E52" s="51" t="str">
        <f t="shared" si="0"/>
        <v>-</v>
      </c>
    </row>
    <row r="53" spans="1:5" ht="18">
      <c r="A53" s="40" t="s">
        <v>316</v>
      </c>
      <c r="B53" s="42" t="s">
        <v>318</v>
      </c>
      <c r="C53" s="48">
        <f>C54</f>
        <v>134.7</v>
      </c>
      <c r="D53" s="48">
        <f>D54</f>
        <v>134.66683</v>
      </c>
      <c r="E53" s="49">
        <f t="shared" si="0"/>
        <v>99.9753749072012</v>
      </c>
    </row>
    <row r="54" spans="1:5" ht="18">
      <c r="A54" s="43" t="s">
        <v>317</v>
      </c>
      <c r="B54" s="44" t="s">
        <v>319</v>
      </c>
      <c r="C54" s="31">
        <v>134.7</v>
      </c>
      <c r="D54" s="31">
        <v>134.66683</v>
      </c>
      <c r="E54" s="51">
        <f t="shared" si="0"/>
        <v>99.9753749072012</v>
      </c>
    </row>
    <row r="55" spans="1:5" ht="18">
      <c r="A55" s="40" t="s">
        <v>164</v>
      </c>
      <c r="B55" s="41" t="s">
        <v>31</v>
      </c>
      <c r="C55" s="52">
        <f>C56</f>
        <v>100797.9</v>
      </c>
      <c r="D55" s="52">
        <f>D56</f>
        <v>100787.50944</v>
      </c>
      <c r="E55" s="49">
        <f t="shared" si="0"/>
        <v>99.98969169000544</v>
      </c>
    </row>
    <row r="56" spans="1:7" ht="30.75">
      <c r="A56" s="40" t="s">
        <v>165</v>
      </c>
      <c r="B56" s="41" t="s">
        <v>166</v>
      </c>
      <c r="C56" s="52">
        <f>C57+C62+C67+C74</f>
        <v>100797.9</v>
      </c>
      <c r="D56" s="52">
        <f>D57+D62+D67+D74</f>
        <v>100787.50944</v>
      </c>
      <c r="E56" s="49">
        <f t="shared" si="0"/>
        <v>99.98969169000544</v>
      </c>
      <c r="G56" s="29"/>
    </row>
    <row r="57" spans="1:5" ht="18">
      <c r="A57" s="40" t="s">
        <v>167</v>
      </c>
      <c r="B57" s="41" t="s">
        <v>168</v>
      </c>
      <c r="C57" s="52">
        <f>C58</f>
        <v>597.6</v>
      </c>
      <c r="D57" s="52">
        <f>D58</f>
        <v>597.6</v>
      </c>
      <c r="E57" s="49">
        <f t="shared" si="0"/>
        <v>100</v>
      </c>
    </row>
    <row r="58" spans="1:5" ht="18">
      <c r="A58" s="43" t="s">
        <v>169</v>
      </c>
      <c r="B58" s="45" t="s">
        <v>0</v>
      </c>
      <c r="C58" s="53">
        <f>C59</f>
        <v>597.6</v>
      </c>
      <c r="D58" s="53">
        <f>D59</f>
        <v>597.6</v>
      </c>
      <c r="E58" s="51">
        <f t="shared" si="0"/>
        <v>100</v>
      </c>
    </row>
    <row r="59" spans="1:5" ht="30.75">
      <c r="A59" s="43" t="s">
        <v>170</v>
      </c>
      <c r="B59" s="45" t="s">
        <v>171</v>
      </c>
      <c r="C59" s="53">
        <f>C60+C61</f>
        <v>597.6</v>
      </c>
      <c r="D59" s="53">
        <f>D60+D61</f>
        <v>597.6</v>
      </c>
      <c r="E59" s="51">
        <f t="shared" si="0"/>
        <v>100</v>
      </c>
    </row>
    <row r="60" spans="1:5" ht="30.75">
      <c r="A60" s="43" t="s">
        <v>172</v>
      </c>
      <c r="B60" s="45" t="s">
        <v>171</v>
      </c>
      <c r="C60" s="32">
        <v>6</v>
      </c>
      <c r="D60" s="32">
        <v>6</v>
      </c>
      <c r="E60" s="51">
        <f t="shared" si="0"/>
        <v>100</v>
      </c>
    </row>
    <row r="61" spans="1:5" ht="30.75">
      <c r="A61" s="43" t="s">
        <v>173</v>
      </c>
      <c r="B61" s="45" t="s">
        <v>171</v>
      </c>
      <c r="C61" s="32">
        <v>591.6</v>
      </c>
      <c r="D61" s="32">
        <v>591.6</v>
      </c>
      <c r="E61" s="51">
        <f t="shared" si="0"/>
        <v>100</v>
      </c>
    </row>
    <row r="62" spans="1:5" ht="30.75">
      <c r="A62" s="40" t="s">
        <v>174</v>
      </c>
      <c r="B62" s="41" t="s">
        <v>175</v>
      </c>
      <c r="C62" s="52">
        <f>C63+C66</f>
        <v>99780.9</v>
      </c>
      <c r="D62" s="52">
        <f>D63+D66</f>
        <v>99780.9</v>
      </c>
      <c r="E62" s="49">
        <f t="shared" si="0"/>
        <v>100</v>
      </c>
    </row>
    <row r="63" spans="1:5" ht="18">
      <c r="A63" s="43" t="s">
        <v>176</v>
      </c>
      <c r="B63" s="45" t="s">
        <v>177</v>
      </c>
      <c r="C63" s="53">
        <f>C64</f>
        <v>23328.5</v>
      </c>
      <c r="D63" s="53">
        <f>D64</f>
        <v>23328.5</v>
      </c>
      <c r="E63" s="51">
        <f t="shared" si="0"/>
        <v>100</v>
      </c>
    </row>
    <row r="64" spans="1:5" ht="18">
      <c r="A64" s="43" t="s">
        <v>178</v>
      </c>
      <c r="B64" s="45" t="s">
        <v>83</v>
      </c>
      <c r="C64" s="53">
        <f>C65</f>
        <v>23328.5</v>
      </c>
      <c r="D64" s="53">
        <f>D65</f>
        <v>23328.5</v>
      </c>
      <c r="E64" s="51">
        <f t="shared" si="0"/>
        <v>100</v>
      </c>
    </row>
    <row r="65" spans="1:5" ht="18">
      <c r="A65" s="43" t="s">
        <v>179</v>
      </c>
      <c r="B65" s="45" t="s">
        <v>83</v>
      </c>
      <c r="C65" s="39">
        <v>23328.5</v>
      </c>
      <c r="D65" s="39">
        <v>23328.5</v>
      </c>
      <c r="E65" s="51">
        <f t="shared" si="0"/>
        <v>100</v>
      </c>
    </row>
    <row r="66" spans="1:5" ht="30.75">
      <c r="A66" s="43" t="s">
        <v>248</v>
      </c>
      <c r="B66" s="45" t="s">
        <v>249</v>
      </c>
      <c r="C66" s="39">
        <v>76452.4</v>
      </c>
      <c r="D66" s="39">
        <v>76452.4</v>
      </c>
      <c r="E66" s="51">
        <f t="shared" si="0"/>
        <v>100</v>
      </c>
    </row>
    <row r="67" spans="1:5" ht="30.75">
      <c r="A67" s="40" t="s">
        <v>180</v>
      </c>
      <c r="B67" s="41" t="s">
        <v>181</v>
      </c>
      <c r="C67" s="52">
        <f>C68+C71</f>
        <v>58.5</v>
      </c>
      <c r="D67" s="52">
        <f>D68+D71</f>
        <v>48.10944</v>
      </c>
      <c r="E67" s="49">
        <f t="shared" si="0"/>
        <v>82.23835897435897</v>
      </c>
    </row>
    <row r="68" spans="1:5" ht="30.75">
      <c r="A68" s="43" t="s">
        <v>182</v>
      </c>
      <c r="B68" s="45" t="s">
        <v>183</v>
      </c>
      <c r="C68" s="53">
        <f>C69</f>
        <v>0.3</v>
      </c>
      <c r="D68" s="53">
        <f>D69</f>
        <v>0.3</v>
      </c>
      <c r="E68" s="51">
        <f t="shared" si="0"/>
        <v>100</v>
      </c>
    </row>
    <row r="69" spans="1:5" ht="30.75">
      <c r="A69" s="43" t="s">
        <v>184</v>
      </c>
      <c r="B69" s="45" t="s">
        <v>84</v>
      </c>
      <c r="C69" s="54">
        <f>C70</f>
        <v>0.3</v>
      </c>
      <c r="D69" s="54">
        <f>D70</f>
        <v>0.3</v>
      </c>
      <c r="E69" s="51">
        <f>IF(C69=0,"-",IF(C69&lt;0,"-",IF(D69&lt;0,"-",IF(D69/C69&gt;2,"в "&amp;ROUND(D69/C69,1)&amp;" раза",D69/C69*100))))</f>
        <v>100</v>
      </c>
    </row>
    <row r="70" spans="1:5" ht="30.75">
      <c r="A70" s="43" t="s">
        <v>185</v>
      </c>
      <c r="B70" s="45" t="s">
        <v>84</v>
      </c>
      <c r="C70" s="32">
        <v>0.3</v>
      </c>
      <c r="D70" s="32">
        <v>0.3</v>
      </c>
      <c r="E70" s="51">
        <f t="shared" si="0"/>
        <v>100</v>
      </c>
    </row>
    <row r="71" spans="1:5" ht="30.75">
      <c r="A71" s="43" t="s">
        <v>186</v>
      </c>
      <c r="B71" s="45" t="s">
        <v>187</v>
      </c>
      <c r="C71" s="54">
        <f>C72</f>
        <v>58.2</v>
      </c>
      <c r="D71" s="54">
        <f>D72</f>
        <v>47.80944</v>
      </c>
      <c r="E71" s="51">
        <f t="shared" si="0"/>
        <v>82.14680412371133</v>
      </c>
    </row>
    <row r="72" spans="1:5" ht="45.75">
      <c r="A72" s="43" t="s">
        <v>188</v>
      </c>
      <c r="B72" s="45" t="s">
        <v>189</v>
      </c>
      <c r="C72" s="54">
        <f>C73</f>
        <v>58.2</v>
      </c>
      <c r="D72" s="54">
        <f>D73</f>
        <v>47.80944</v>
      </c>
      <c r="E72" s="51">
        <f t="shared" si="0"/>
        <v>82.14680412371133</v>
      </c>
    </row>
    <row r="73" spans="1:5" ht="45.75">
      <c r="A73" s="43" t="s">
        <v>190</v>
      </c>
      <c r="B73" s="45" t="s">
        <v>189</v>
      </c>
      <c r="C73" s="32">
        <v>58.2</v>
      </c>
      <c r="D73" s="32">
        <v>47.80944</v>
      </c>
      <c r="E73" s="51">
        <f t="shared" si="0"/>
        <v>82.14680412371133</v>
      </c>
    </row>
    <row r="74" spans="1:5" ht="18">
      <c r="A74" s="40" t="s">
        <v>191</v>
      </c>
      <c r="B74" s="41" t="s">
        <v>89</v>
      </c>
      <c r="C74" s="52">
        <f>C75+C78</f>
        <v>360.9</v>
      </c>
      <c r="D74" s="52">
        <f>D75+D78</f>
        <v>360.9</v>
      </c>
      <c r="E74" s="49">
        <f t="shared" si="0"/>
        <v>100</v>
      </c>
    </row>
    <row r="75" spans="1:5" ht="60.75">
      <c r="A75" s="43" t="s">
        <v>192</v>
      </c>
      <c r="B75" s="45" t="s">
        <v>193</v>
      </c>
      <c r="C75" s="54">
        <f>C76</f>
        <v>317.7</v>
      </c>
      <c r="D75" s="54">
        <f>D76</f>
        <v>317.7</v>
      </c>
      <c r="E75" s="51">
        <f t="shared" si="0"/>
        <v>100</v>
      </c>
    </row>
    <row r="76" spans="1:5" ht="75.75">
      <c r="A76" s="43" t="s">
        <v>194</v>
      </c>
      <c r="B76" s="45" t="s">
        <v>195</v>
      </c>
      <c r="C76" s="54">
        <f>C77</f>
        <v>317.7</v>
      </c>
      <c r="D76" s="54">
        <f>D77</f>
        <v>317.7</v>
      </c>
      <c r="E76" s="51">
        <f t="shared" si="0"/>
        <v>100</v>
      </c>
    </row>
    <row r="77" spans="1:5" ht="75.75">
      <c r="A77" s="43" t="s">
        <v>196</v>
      </c>
      <c r="B77" s="45" t="s">
        <v>195</v>
      </c>
      <c r="C77" s="32">
        <v>317.7</v>
      </c>
      <c r="D77" s="32">
        <v>317.7</v>
      </c>
      <c r="E77" s="51">
        <f t="shared" si="0"/>
        <v>100</v>
      </c>
    </row>
    <row r="78" spans="1:8" ht="18">
      <c r="A78" s="43" t="s">
        <v>197</v>
      </c>
      <c r="B78" s="45" t="s">
        <v>198</v>
      </c>
      <c r="C78" s="54">
        <f>C79</f>
        <v>43.2</v>
      </c>
      <c r="D78" s="54">
        <f>D79</f>
        <v>43.2</v>
      </c>
      <c r="E78" s="51">
        <f t="shared" si="0"/>
        <v>100</v>
      </c>
      <c r="H78" s="30"/>
    </row>
    <row r="79" spans="1:5" ht="30.75">
      <c r="A79" s="43" t="s">
        <v>199</v>
      </c>
      <c r="B79" s="45" t="s">
        <v>85</v>
      </c>
      <c r="C79" s="54">
        <f>C80</f>
        <v>43.2</v>
      </c>
      <c r="D79" s="54">
        <f>D80</f>
        <v>43.2</v>
      </c>
      <c r="E79" s="51">
        <f t="shared" si="0"/>
        <v>100</v>
      </c>
    </row>
    <row r="80" spans="1:5" ht="30.75">
      <c r="A80" s="46" t="s">
        <v>200</v>
      </c>
      <c r="B80" s="47" t="s">
        <v>85</v>
      </c>
      <c r="C80" s="38">
        <v>43.2</v>
      </c>
      <c r="D80" s="38">
        <v>43.2</v>
      </c>
      <c r="E80" s="55">
        <f t="shared" si="0"/>
        <v>100</v>
      </c>
    </row>
  </sheetData>
  <sheetProtection formatCells="0" formatColumns="0" formatRows="0" insertColumns="0" insertRows="0"/>
  <mergeCells count="7">
    <mergeCell ref="A1:E1"/>
    <mergeCell ref="A8:E8"/>
    <mergeCell ref="A11:A12"/>
    <mergeCell ref="B11:B12"/>
    <mergeCell ref="C11:C12"/>
    <mergeCell ref="D11:D12"/>
    <mergeCell ref="E11:E12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view="pageBreakPreview" zoomScaleSheetLayoutView="100" workbookViewId="0" topLeftCell="A134">
      <selection activeCell="A140" sqref="A140:IV140"/>
    </sheetView>
  </sheetViews>
  <sheetFormatPr defaultColWidth="9.00390625" defaultRowHeight="12.75"/>
  <cols>
    <col min="1" max="1" width="56.375" style="12" customWidth="1"/>
    <col min="2" max="3" width="4.625" style="12" bestFit="1" customWidth="1"/>
    <col min="4" max="5" width="3.25390625" style="12" customWidth="1"/>
    <col min="6" max="6" width="3.25390625" style="12" bestFit="1" customWidth="1"/>
    <col min="7" max="7" width="6.375" style="12" customWidth="1"/>
    <col min="8" max="8" width="4.125" style="14" bestFit="1" customWidth="1"/>
    <col min="9" max="9" width="15.375" style="10" customWidth="1"/>
    <col min="10" max="10" width="12.125" style="10" customWidth="1"/>
    <col min="11" max="11" width="13.25390625" style="10" customWidth="1"/>
    <col min="12" max="12" width="9.125" style="10" customWidth="1"/>
    <col min="13" max="13" width="9.375" style="10" bestFit="1" customWidth="1"/>
    <col min="14" max="16384" width="9.125" style="10" customWidth="1"/>
  </cols>
  <sheetData>
    <row r="1" spans="2:11" ht="18.75">
      <c r="B1" s="11"/>
      <c r="H1" s="12"/>
      <c r="I1" s="24" t="s">
        <v>82</v>
      </c>
      <c r="J1" s="25"/>
      <c r="K1" s="25"/>
    </row>
    <row r="2" spans="2:11" ht="18.75">
      <c r="B2" s="11"/>
      <c r="H2" s="12"/>
      <c r="I2" s="24" t="s">
        <v>125</v>
      </c>
      <c r="J2" s="26"/>
      <c r="K2" s="26"/>
    </row>
    <row r="3" spans="2:11" ht="18.75">
      <c r="B3" s="11"/>
      <c r="H3" s="12"/>
      <c r="I3" s="24" t="s">
        <v>243</v>
      </c>
      <c r="J3" s="25"/>
      <c r="K3" s="25"/>
    </row>
    <row r="4" spans="2:11" ht="18.75">
      <c r="B4" s="11"/>
      <c r="C4" s="5"/>
      <c r="D4" s="5"/>
      <c r="E4" s="5"/>
      <c r="F4" s="5"/>
      <c r="H4" s="6"/>
      <c r="I4" s="24" t="s">
        <v>126</v>
      </c>
      <c r="J4" s="25"/>
      <c r="K4" s="25"/>
    </row>
    <row r="5" spans="7:11" ht="16.5" customHeight="1">
      <c r="G5" s="7"/>
      <c r="H5" s="8"/>
      <c r="I5" s="24" t="s">
        <v>127</v>
      </c>
      <c r="J5" s="25"/>
      <c r="K5" s="25"/>
    </row>
    <row r="6" spans="7:11" ht="16.5" customHeight="1">
      <c r="G6" s="7"/>
      <c r="H6" s="8"/>
      <c r="I6" s="24" t="s">
        <v>238</v>
      </c>
      <c r="J6" s="11"/>
      <c r="K6" s="11"/>
    </row>
    <row r="7" spans="1:7" ht="26.25" customHeight="1">
      <c r="A7" s="15"/>
      <c r="B7" s="16"/>
      <c r="C7" s="16"/>
      <c r="D7" s="16"/>
      <c r="E7" s="16"/>
      <c r="F7" s="16"/>
      <c r="G7" s="16"/>
    </row>
    <row r="8" spans="1:11" ht="116.25" customHeight="1">
      <c r="A8" s="136" t="s">
        <v>244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7" ht="12.75">
      <c r="A9" s="15"/>
      <c r="B9" s="16"/>
      <c r="C9" s="16"/>
      <c r="D9" s="16"/>
      <c r="E9" s="16"/>
      <c r="F9" s="16"/>
      <c r="G9" s="16"/>
    </row>
    <row r="10" spans="1:8" ht="13.5" thickBot="1">
      <c r="A10" s="17"/>
      <c r="B10" s="17"/>
      <c r="C10" s="17"/>
      <c r="D10" s="17"/>
      <c r="E10" s="17"/>
      <c r="F10" s="17"/>
      <c r="G10" s="17"/>
      <c r="H10" s="18"/>
    </row>
    <row r="11" spans="1:14" s="87" customFormat="1" ht="29.25" customHeight="1">
      <c r="A11" s="88" t="s">
        <v>61</v>
      </c>
      <c r="B11" s="89" t="s">
        <v>63</v>
      </c>
      <c r="C11" s="89" t="s">
        <v>64</v>
      </c>
      <c r="D11" s="135" t="s">
        <v>65</v>
      </c>
      <c r="E11" s="135"/>
      <c r="F11" s="135"/>
      <c r="G11" s="135"/>
      <c r="H11" s="89" t="s">
        <v>66</v>
      </c>
      <c r="I11" s="89" t="s">
        <v>10</v>
      </c>
      <c r="J11" s="89" t="s">
        <v>90</v>
      </c>
      <c r="K11" s="116" t="s">
        <v>91</v>
      </c>
      <c r="N11" s="87" t="s">
        <v>260</v>
      </c>
    </row>
    <row r="12" spans="1:11" s="123" customFormat="1" ht="23.25" customHeight="1">
      <c r="A12" s="118" t="s">
        <v>58</v>
      </c>
      <c r="B12" s="120"/>
      <c r="C12" s="120"/>
      <c r="D12" s="120"/>
      <c r="E12" s="120"/>
      <c r="F12" s="120"/>
      <c r="G12" s="120" t="s">
        <v>67</v>
      </c>
      <c r="H12" s="121" t="s">
        <v>67</v>
      </c>
      <c r="I12" s="117">
        <f>I13</f>
        <v>102667.60408999998</v>
      </c>
      <c r="J12" s="117">
        <f>J13</f>
        <v>102533.61352999999</v>
      </c>
      <c r="K12" s="124">
        <f aca="true" t="shared" si="0" ref="K12:K17">J12/I12*100</f>
        <v>99.86949090593122</v>
      </c>
    </row>
    <row r="13" spans="1:13" s="77" customFormat="1" ht="12.75">
      <c r="A13" s="92" t="s">
        <v>251</v>
      </c>
      <c r="B13" s="93"/>
      <c r="C13" s="93"/>
      <c r="D13" s="93"/>
      <c r="E13" s="93"/>
      <c r="F13" s="93"/>
      <c r="G13" s="93"/>
      <c r="H13" s="94"/>
      <c r="I13" s="95">
        <f>I14+I61+I69+I80+I109+I123+I142+I130</f>
        <v>102667.60408999998</v>
      </c>
      <c r="J13" s="95">
        <f>J14+J61+J69+J80+J109+J123+J142+J130</f>
        <v>102533.61352999999</v>
      </c>
      <c r="K13" s="96">
        <f t="shared" si="0"/>
        <v>99.86949090593122</v>
      </c>
      <c r="M13" s="10"/>
    </row>
    <row r="14" spans="1:13" s="77" customFormat="1" ht="12.75">
      <c r="A14" s="97" t="s">
        <v>22</v>
      </c>
      <c r="B14" s="98" t="s">
        <v>68</v>
      </c>
      <c r="C14" s="99"/>
      <c r="D14" s="99"/>
      <c r="E14" s="99"/>
      <c r="F14" s="99"/>
      <c r="G14" s="99" t="s">
        <v>67</v>
      </c>
      <c r="H14" s="99" t="s">
        <v>67</v>
      </c>
      <c r="I14" s="100">
        <f>I15+I28+I53+I59</f>
        <v>4544.149759999999</v>
      </c>
      <c r="J14" s="100">
        <f>J15+J28+J53+J59</f>
        <v>4544.149759999999</v>
      </c>
      <c r="K14" s="101">
        <f t="shared" si="0"/>
        <v>100</v>
      </c>
      <c r="M14" s="10"/>
    </row>
    <row r="15" spans="1:13" s="19" customFormat="1" ht="26.25" customHeight="1">
      <c r="A15" s="81" t="s">
        <v>38</v>
      </c>
      <c r="B15" s="83" t="s">
        <v>68</v>
      </c>
      <c r="C15" s="83" t="s">
        <v>2</v>
      </c>
      <c r="D15" s="83"/>
      <c r="E15" s="83"/>
      <c r="F15" s="83"/>
      <c r="G15" s="83"/>
      <c r="H15" s="83"/>
      <c r="I15" s="102">
        <f>I16</f>
        <v>490.92107</v>
      </c>
      <c r="J15" s="102">
        <f>J16</f>
        <v>490.92107</v>
      </c>
      <c r="K15" s="103">
        <f t="shared" si="0"/>
        <v>100</v>
      </c>
      <c r="M15" s="10"/>
    </row>
    <row r="16" spans="1:13" s="27" customFormat="1" ht="22.5">
      <c r="A16" s="104" t="s">
        <v>103</v>
      </c>
      <c r="B16" s="105" t="s">
        <v>68</v>
      </c>
      <c r="C16" s="105" t="s">
        <v>2</v>
      </c>
      <c r="D16" s="105" t="s">
        <v>92</v>
      </c>
      <c r="E16" s="105" t="s">
        <v>40</v>
      </c>
      <c r="F16" s="105"/>
      <c r="G16" s="105"/>
      <c r="H16" s="105"/>
      <c r="I16" s="106">
        <f>I17</f>
        <v>490.92107</v>
      </c>
      <c r="J16" s="106">
        <f>J17</f>
        <v>490.92107</v>
      </c>
      <c r="K16" s="107">
        <f t="shared" si="0"/>
        <v>100</v>
      </c>
      <c r="M16" s="10"/>
    </row>
    <row r="17" spans="1:13" s="27" customFormat="1" ht="33.75">
      <c r="A17" s="108" t="s">
        <v>104</v>
      </c>
      <c r="B17" s="109" t="s">
        <v>68</v>
      </c>
      <c r="C17" s="109" t="s">
        <v>2</v>
      </c>
      <c r="D17" s="109" t="s">
        <v>92</v>
      </c>
      <c r="E17" s="109" t="s">
        <v>72</v>
      </c>
      <c r="F17" s="109" t="s">
        <v>93</v>
      </c>
      <c r="G17" s="109"/>
      <c r="H17" s="109"/>
      <c r="I17" s="106">
        <f>I18+I24</f>
        <v>490.92107</v>
      </c>
      <c r="J17" s="106">
        <f>J18+J24</f>
        <v>490.92107</v>
      </c>
      <c r="K17" s="107">
        <f t="shared" si="0"/>
        <v>100</v>
      </c>
      <c r="M17" s="10"/>
    </row>
    <row r="18" spans="1:13" s="27" customFormat="1" ht="12.75" hidden="1">
      <c r="A18" s="104" t="s">
        <v>254</v>
      </c>
      <c r="B18" s="105" t="s">
        <v>68</v>
      </c>
      <c r="C18" s="105" t="s">
        <v>2</v>
      </c>
      <c r="D18" s="105" t="s">
        <v>49</v>
      </c>
      <c r="E18" s="105" t="s">
        <v>72</v>
      </c>
      <c r="F18" s="105" t="s">
        <v>93</v>
      </c>
      <c r="G18" s="105" t="s">
        <v>255</v>
      </c>
      <c r="H18" s="105"/>
      <c r="I18" s="106">
        <f>I19</f>
        <v>0</v>
      </c>
      <c r="J18" s="106">
        <f>J19</f>
        <v>0</v>
      </c>
      <c r="K18" s="107" t="e">
        <f>K19</f>
        <v>#DIV/0!</v>
      </c>
      <c r="M18" s="10"/>
    </row>
    <row r="19" spans="1:13" s="27" customFormat="1" ht="22.5" hidden="1">
      <c r="A19" s="104" t="s">
        <v>256</v>
      </c>
      <c r="B19" s="105" t="s">
        <v>68</v>
      </c>
      <c r="C19" s="105" t="s">
        <v>2</v>
      </c>
      <c r="D19" s="105" t="s">
        <v>49</v>
      </c>
      <c r="E19" s="105" t="s">
        <v>72</v>
      </c>
      <c r="F19" s="105" t="s">
        <v>93</v>
      </c>
      <c r="G19" s="105" t="s">
        <v>115</v>
      </c>
      <c r="H19" s="105"/>
      <c r="I19" s="79">
        <f>I21</f>
        <v>0</v>
      </c>
      <c r="J19" s="79">
        <f>J21</f>
        <v>0</v>
      </c>
      <c r="K19" s="78" t="e">
        <f>J19/I19*100</f>
        <v>#DIV/0!</v>
      </c>
      <c r="M19" s="10"/>
    </row>
    <row r="20" spans="1:11" ht="22.5" hidden="1">
      <c r="A20" s="110" t="s">
        <v>44</v>
      </c>
      <c r="B20" s="105" t="s">
        <v>68</v>
      </c>
      <c r="C20" s="105" t="s">
        <v>2</v>
      </c>
      <c r="D20" s="105" t="s">
        <v>49</v>
      </c>
      <c r="E20" s="105" t="s">
        <v>72</v>
      </c>
      <c r="F20" s="105" t="s">
        <v>93</v>
      </c>
      <c r="G20" s="105" t="s">
        <v>97</v>
      </c>
      <c r="H20" s="105" t="s">
        <v>41</v>
      </c>
      <c r="I20" s="79">
        <f>'[2]прил3'!J20</f>
        <v>0</v>
      </c>
      <c r="J20" s="79">
        <f>'[2]прил3'!K20</f>
        <v>0</v>
      </c>
      <c r="K20" s="78"/>
    </row>
    <row r="21" spans="1:11" ht="56.25" hidden="1">
      <c r="A21" s="104" t="s">
        <v>258</v>
      </c>
      <c r="B21" s="105" t="s">
        <v>68</v>
      </c>
      <c r="C21" s="105" t="s">
        <v>2</v>
      </c>
      <c r="D21" s="105" t="s">
        <v>92</v>
      </c>
      <c r="E21" s="105" t="s">
        <v>72</v>
      </c>
      <c r="F21" s="105" t="s">
        <v>93</v>
      </c>
      <c r="G21" s="105" t="s">
        <v>115</v>
      </c>
      <c r="H21" s="105" t="s">
        <v>67</v>
      </c>
      <c r="I21" s="79">
        <f>I22+I23</f>
        <v>0</v>
      </c>
      <c r="J21" s="79">
        <f>J22+J23</f>
        <v>0</v>
      </c>
      <c r="K21" s="78" t="e">
        <f>K22</f>
        <v>#DIV/0!</v>
      </c>
    </row>
    <row r="22" spans="1:11" ht="22.5" hidden="1">
      <c r="A22" s="110" t="s">
        <v>44</v>
      </c>
      <c r="B22" s="105" t="s">
        <v>68</v>
      </c>
      <c r="C22" s="105" t="s">
        <v>2</v>
      </c>
      <c r="D22" s="105" t="s">
        <v>92</v>
      </c>
      <c r="E22" s="105" t="s">
        <v>72</v>
      </c>
      <c r="F22" s="105" t="s">
        <v>93</v>
      </c>
      <c r="G22" s="105" t="s">
        <v>115</v>
      </c>
      <c r="H22" s="105" t="s">
        <v>41</v>
      </c>
      <c r="I22" s="79">
        <f>'[2]прил3'!J24</f>
        <v>0</v>
      </c>
      <c r="J22" s="79">
        <f>'[2]прил3'!K24</f>
        <v>0</v>
      </c>
      <c r="K22" s="78" t="e">
        <f>'[2]прил3'!L23</f>
        <v>#DIV/0!</v>
      </c>
    </row>
    <row r="23" spans="1:11" ht="12.75" hidden="1">
      <c r="A23" s="110" t="s">
        <v>259</v>
      </c>
      <c r="B23" s="105" t="s">
        <v>68</v>
      </c>
      <c r="C23" s="105" t="s">
        <v>2</v>
      </c>
      <c r="D23" s="105" t="s">
        <v>92</v>
      </c>
      <c r="E23" s="105" t="s">
        <v>72</v>
      </c>
      <c r="F23" s="105" t="s">
        <v>93</v>
      </c>
      <c r="G23" s="105" t="s">
        <v>115</v>
      </c>
      <c r="H23" s="105" t="s">
        <v>94</v>
      </c>
      <c r="I23" s="79">
        <f>'[2]прил3'!J25</f>
        <v>0</v>
      </c>
      <c r="J23" s="79">
        <f>'[2]прил3'!K25</f>
        <v>0</v>
      </c>
      <c r="K23" s="78" t="e">
        <f>'[2]прил3'!L24</f>
        <v>#DIV/0!</v>
      </c>
    </row>
    <row r="24" spans="1:11" ht="33.75">
      <c r="A24" s="104" t="s">
        <v>257</v>
      </c>
      <c r="B24" s="105" t="s">
        <v>68</v>
      </c>
      <c r="C24" s="105" t="s">
        <v>2</v>
      </c>
      <c r="D24" s="105" t="s">
        <v>92</v>
      </c>
      <c r="E24" s="105" t="s">
        <v>72</v>
      </c>
      <c r="F24" s="105" t="s">
        <v>93</v>
      </c>
      <c r="G24" s="105" t="s">
        <v>262</v>
      </c>
      <c r="H24" s="105" t="s">
        <v>67</v>
      </c>
      <c r="I24" s="79">
        <f>I25</f>
        <v>490.92107</v>
      </c>
      <c r="J24" s="79">
        <f>J25</f>
        <v>490.92107</v>
      </c>
      <c r="K24" s="78">
        <f>J24/I24*100</f>
        <v>100</v>
      </c>
    </row>
    <row r="25" spans="1:11" ht="56.25">
      <c r="A25" s="104" t="s">
        <v>258</v>
      </c>
      <c r="B25" s="105" t="s">
        <v>68</v>
      </c>
      <c r="C25" s="105" t="s">
        <v>2</v>
      </c>
      <c r="D25" s="105" t="s">
        <v>92</v>
      </c>
      <c r="E25" s="105" t="s">
        <v>72</v>
      </c>
      <c r="F25" s="105" t="s">
        <v>93</v>
      </c>
      <c r="G25" s="105" t="s">
        <v>95</v>
      </c>
      <c r="H25" s="105" t="s">
        <v>67</v>
      </c>
      <c r="I25" s="79">
        <f>I26+I27</f>
        <v>490.92107</v>
      </c>
      <c r="J25" s="79">
        <f>J26+J27</f>
        <v>490.92107</v>
      </c>
      <c r="K25" s="78">
        <f>K26</f>
        <v>100</v>
      </c>
    </row>
    <row r="26" spans="1:11" ht="22.5">
      <c r="A26" s="110" t="s">
        <v>44</v>
      </c>
      <c r="B26" s="105" t="s">
        <v>68</v>
      </c>
      <c r="C26" s="105" t="s">
        <v>2</v>
      </c>
      <c r="D26" s="105" t="s">
        <v>92</v>
      </c>
      <c r="E26" s="105" t="s">
        <v>72</v>
      </c>
      <c r="F26" s="105" t="s">
        <v>93</v>
      </c>
      <c r="G26" s="105" t="s">
        <v>95</v>
      </c>
      <c r="H26" s="105" t="s">
        <v>41</v>
      </c>
      <c r="I26" s="79">
        <f>'[2]прил3'!J27</f>
        <v>378.38671</v>
      </c>
      <c r="J26" s="79">
        <f>'[2]прил3'!K27</f>
        <v>378.38671</v>
      </c>
      <c r="K26" s="78">
        <f>'[2]прил3'!L27</f>
        <v>100</v>
      </c>
    </row>
    <row r="27" spans="1:11" ht="12.75">
      <c r="A27" s="110" t="s">
        <v>259</v>
      </c>
      <c r="B27" s="105" t="s">
        <v>68</v>
      </c>
      <c r="C27" s="105" t="s">
        <v>2</v>
      </c>
      <c r="D27" s="105" t="s">
        <v>92</v>
      </c>
      <c r="E27" s="105" t="s">
        <v>72</v>
      </c>
      <c r="F27" s="105" t="s">
        <v>93</v>
      </c>
      <c r="G27" s="105" t="s">
        <v>95</v>
      </c>
      <c r="H27" s="105" t="s">
        <v>94</v>
      </c>
      <c r="I27" s="79">
        <f>'[2]прил3'!J28</f>
        <v>112.53436</v>
      </c>
      <c r="J27" s="79">
        <f>'[2]прил3'!K28</f>
        <v>112.53436</v>
      </c>
      <c r="K27" s="78">
        <f>'[2]прил3'!L28</f>
        <v>100</v>
      </c>
    </row>
    <row r="28" spans="1:13" s="19" customFormat="1" ht="36">
      <c r="A28" s="81" t="s">
        <v>54</v>
      </c>
      <c r="B28" s="83" t="s">
        <v>68</v>
      </c>
      <c r="C28" s="83" t="s">
        <v>69</v>
      </c>
      <c r="D28" s="83"/>
      <c r="E28" s="83"/>
      <c r="F28" s="83"/>
      <c r="G28" s="83"/>
      <c r="H28" s="83" t="s">
        <v>67</v>
      </c>
      <c r="I28" s="102">
        <f>I29</f>
        <v>3634.47</v>
      </c>
      <c r="J28" s="102">
        <f>J29</f>
        <v>3634.47</v>
      </c>
      <c r="K28" s="103">
        <f>J28/I28*100</f>
        <v>100</v>
      </c>
      <c r="M28" s="10"/>
    </row>
    <row r="29" spans="1:11" ht="22.5">
      <c r="A29" s="104" t="s">
        <v>103</v>
      </c>
      <c r="B29" s="105" t="s">
        <v>68</v>
      </c>
      <c r="C29" s="105" t="s">
        <v>69</v>
      </c>
      <c r="D29" s="105" t="s">
        <v>92</v>
      </c>
      <c r="E29" s="105" t="s">
        <v>40</v>
      </c>
      <c r="F29" s="105"/>
      <c r="G29" s="105"/>
      <c r="H29" s="105"/>
      <c r="I29" s="106">
        <f>I30</f>
        <v>3634.47</v>
      </c>
      <c r="J29" s="106">
        <f>J30</f>
        <v>3634.47</v>
      </c>
      <c r="K29" s="107">
        <f>K30</f>
        <v>300</v>
      </c>
    </row>
    <row r="30" spans="1:11" ht="33.75">
      <c r="A30" s="108" t="s">
        <v>104</v>
      </c>
      <c r="B30" s="109" t="s">
        <v>68</v>
      </c>
      <c r="C30" s="109" t="s">
        <v>69</v>
      </c>
      <c r="D30" s="109" t="s">
        <v>92</v>
      </c>
      <c r="E30" s="109" t="s">
        <v>96</v>
      </c>
      <c r="F30" s="109" t="s">
        <v>93</v>
      </c>
      <c r="G30" s="109"/>
      <c r="H30" s="109"/>
      <c r="I30" s="106">
        <f>I31+I42+I50</f>
        <v>3634.47</v>
      </c>
      <c r="J30" s="106">
        <f>J31+J42+J50</f>
        <v>3634.47</v>
      </c>
      <c r="K30" s="107">
        <f>K31+K42+K50</f>
        <v>300</v>
      </c>
    </row>
    <row r="31" spans="1:11" ht="12.75">
      <c r="A31" s="104" t="s">
        <v>254</v>
      </c>
      <c r="B31" s="105" t="s">
        <v>68</v>
      </c>
      <c r="C31" s="105" t="s">
        <v>69</v>
      </c>
      <c r="D31" s="105" t="s">
        <v>92</v>
      </c>
      <c r="E31" s="105" t="s">
        <v>96</v>
      </c>
      <c r="F31" s="105" t="s">
        <v>93</v>
      </c>
      <c r="G31" s="105" t="s">
        <v>255</v>
      </c>
      <c r="H31" s="105"/>
      <c r="I31" s="79">
        <f>I32+I35</f>
        <v>0.59616</v>
      </c>
      <c r="J31" s="79">
        <f>J32+J35</f>
        <v>0.59616</v>
      </c>
      <c r="K31" s="78">
        <f>J31/I31*100</f>
        <v>100</v>
      </c>
    </row>
    <row r="32" spans="1:11" ht="22.5" hidden="1">
      <c r="A32" s="104" t="s">
        <v>256</v>
      </c>
      <c r="B32" s="105" t="s">
        <v>68</v>
      </c>
      <c r="C32" s="105" t="s">
        <v>69</v>
      </c>
      <c r="D32" s="105" t="s">
        <v>92</v>
      </c>
      <c r="E32" s="105" t="s">
        <v>96</v>
      </c>
      <c r="F32" s="105" t="s">
        <v>93</v>
      </c>
      <c r="G32" s="105" t="s">
        <v>97</v>
      </c>
      <c r="H32" s="105"/>
      <c r="I32" s="79">
        <f>I33+I34</f>
        <v>0</v>
      </c>
      <c r="J32" s="79">
        <f>J33+J34</f>
        <v>0</v>
      </c>
      <c r="K32" s="78" t="e">
        <f>J32/I32*100</f>
        <v>#DIV/0!</v>
      </c>
    </row>
    <row r="33" spans="1:11" ht="22.5" hidden="1">
      <c r="A33" s="110" t="s">
        <v>44</v>
      </c>
      <c r="B33" s="105" t="s">
        <v>68</v>
      </c>
      <c r="C33" s="105" t="s">
        <v>69</v>
      </c>
      <c r="D33" s="105" t="s">
        <v>92</v>
      </c>
      <c r="E33" s="105" t="s">
        <v>96</v>
      </c>
      <c r="F33" s="105" t="s">
        <v>93</v>
      </c>
      <c r="G33" s="105" t="s">
        <v>97</v>
      </c>
      <c r="H33" s="105" t="s">
        <v>41</v>
      </c>
      <c r="I33" s="79">
        <f>'[2]прил3'!J34</f>
        <v>0</v>
      </c>
      <c r="J33" s="79">
        <f>'[2]прил3'!K34</f>
        <v>0</v>
      </c>
      <c r="K33" s="78" t="e">
        <f>J33/I33*100</f>
        <v>#DIV/0!</v>
      </c>
    </row>
    <row r="34" spans="1:11" ht="12.75" hidden="1">
      <c r="A34" s="110" t="s">
        <v>259</v>
      </c>
      <c r="B34" s="105" t="s">
        <v>68</v>
      </c>
      <c r="C34" s="105" t="s">
        <v>69</v>
      </c>
      <c r="D34" s="105" t="s">
        <v>92</v>
      </c>
      <c r="E34" s="105" t="s">
        <v>96</v>
      </c>
      <c r="F34" s="105" t="s">
        <v>93</v>
      </c>
      <c r="G34" s="105" t="s">
        <v>97</v>
      </c>
      <c r="H34" s="105" t="s">
        <v>94</v>
      </c>
      <c r="I34" s="79">
        <f>'[2]прил3'!J35</f>
        <v>0</v>
      </c>
      <c r="J34" s="79">
        <f>'[2]прил3'!K35</f>
        <v>0</v>
      </c>
      <c r="K34" s="78" t="e">
        <f>J34/I34*100</f>
        <v>#DIV/0!</v>
      </c>
    </row>
    <row r="35" spans="1:11" ht="22.5">
      <c r="A35" s="104" t="s">
        <v>37</v>
      </c>
      <c r="B35" s="105" t="s">
        <v>68</v>
      </c>
      <c r="C35" s="105" t="s">
        <v>69</v>
      </c>
      <c r="D35" s="105" t="s">
        <v>92</v>
      </c>
      <c r="E35" s="105" t="s">
        <v>96</v>
      </c>
      <c r="F35" s="105" t="s">
        <v>93</v>
      </c>
      <c r="G35" s="105" t="s">
        <v>98</v>
      </c>
      <c r="H35" s="105"/>
      <c r="I35" s="79">
        <f>SUM(I36:I40)+I41</f>
        <v>0.59616</v>
      </c>
      <c r="J35" s="79">
        <f>SUM(J36:J40)+J41</f>
        <v>0.59616</v>
      </c>
      <c r="K35" s="78">
        <f>J35/I35*100</f>
        <v>100</v>
      </c>
    </row>
    <row r="36" spans="1:11" ht="22.5" hidden="1">
      <c r="A36" s="110" t="s">
        <v>45</v>
      </c>
      <c r="B36" s="105" t="s">
        <v>68</v>
      </c>
      <c r="C36" s="105" t="s">
        <v>69</v>
      </c>
      <c r="D36" s="105" t="s">
        <v>92</v>
      </c>
      <c r="E36" s="105" t="s">
        <v>96</v>
      </c>
      <c r="F36" s="105" t="s">
        <v>93</v>
      </c>
      <c r="G36" s="105" t="s">
        <v>98</v>
      </c>
      <c r="H36" s="105" t="s">
        <v>33</v>
      </c>
      <c r="I36" s="79">
        <f>'[2]прил3'!J37</f>
        <v>0</v>
      </c>
      <c r="J36" s="79">
        <f>'[2]прил3'!K37</f>
        <v>0</v>
      </c>
      <c r="K36" s="78" t="e">
        <f>'[2]прил3'!L37</f>
        <v>#DIV/0!</v>
      </c>
    </row>
    <row r="37" spans="1:11" ht="22.5" hidden="1">
      <c r="A37" s="110" t="s">
        <v>46</v>
      </c>
      <c r="B37" s="105" t="s">
        <v>68</v>
      </c>
      <c r="C37" s="105" t="s">
        <v>69</v>
      </c>
      <c r="D37" s="105" t="s">
        <v>92</v>
      </c>
      <c r="E37" s="105" t="s">
        <v>96</v>
      </c>
      <c r="F37" s="105" t="s">
        <v>93</v>
      </c>
      <c r="G37" s="105" t="s">
        <v>98</v>
      </c>
      <c r="H37" s="105" t="s">
        <v>25</v>
      </c>
      <c r="I37" s="79">
        <f>'[2]прил3'!J38</f>
        <v>0</v>
      </c>
      <c r="J37" s="79">
        <f>'[2]прил3'!K38</f>
        <v>0</v>
      </c>
      <c r="K37" s="78" t="e">
        <f aca="true" t="shared" si="1" ref="K37:K47">J37/I37*100</f>
        <v>#DIV/0!</v>
      </c>
    </row>
    <row r="38" spans="1:11" ht="22.5" hidden="1">
      <c r="A38" s="110" t="s">
        <v>46</v>
      </c>
      <c r="B38" s="105" t="s">
        <v>68</v>
      </c>
      <c r="C38" s="105" t="s">
        <v>69</v>
      </c>
      <c r="D38" s="105" t="s">
        <v>92</v>
      </c>
      <c r="E38" s="105" t="s">
        <v>96</v>
      </c>
      <c r="F38" s="105" t="s">
        <v>93</v>
      </c>
      <c r="G38" s="105" t="s">
        <v>98</v>
      </c>
      <c r="H38" s="105" t="s">
        <v>42</v>
      </c>
      <c r="I38" s="79">
        <f>'[2]прил3'!J39</f>
        <v>0</v>
      </c>
      <c r="J38" s="79">
        <f>'[2]прил3'!K39</f>
        <v>0</v>
      </c>
      <c r="K38" s="78" t="e">
        <f t="shared" si="1"/>
        <v>#DIV/0!</v>
      </c>
    </row>
    <row r="39" spans="1:11" ht="12.75">
      <c r="A39" s="110" t="s">
        <v>55</v>
      </c>
      <c r="B39" s="105" t="s">
        <v>68</v>
      </c>
      <c r="C39" s="105" t="s">
        <v>69</v>
      </c>
      <c r="D39" s="105" t="s">
        <v>92</v>
      </c>
      <c r="E39" s="105" t="s">
        <v>96</v>
      </c>
      <c r="F39" s="105" t="s">
        <v>93</v>
      </c>
      <c r="G39" s="105" t="s">
        <v>98</v>
      </c>
      <c r="H39" s="105" t="s">
        <v>43</v>
      </c>
      <c r="I39" s="79">
        <f>'[2]прил3'!J40</f>
        <v>0.59616</v>
      </c>
      <c r="J39" s="79">
        <f>'[2]прил3'!K40</f>
        <v>0.59616</v>
      </c>
      <c r="K39" s="78">
        <f t="shared" si="1"/>
        <v>100</v>
      </c>
    </row>
    <row r="40" spans="1:11" ht="12.75" hidden="1">
      <c r="A40" s="110" t="s">
        <v>48</v>
      </c>
      <c r="B40" s="105" t="s">
        <v>68</v>
      </c>
      <c r="C40" s="105" t="s">
        <v>69</v>
      </c>
      <c r="D40" s="105" t="s">
        <v>92</v>
      </c>
      <c r="E40" s="105" t="s">
        <v>96</v>
      </c>
      <c r="F40" s="105" t="s">
        <v>93</v>
      </c>
      <c r="G40" s="105" t="s">
        <v>98</v>
      </c>
      <c r="H40" s="105" t="s">
        <v>47</v>
      </c>
      <c r="I40" s="79">
        <f>'[2]прил3'!J41</f>
        <v>0</v>
      </c>
      <c r="J40" s="79">
        <f>'[2]прил3'!K41</f>
        <v>0</v>
      </c>
      <c r="K40" s="78" t="e">
        <f t="shared" si="1"/>
        <v>#DIV/0!</v>
      </c>
    </row>
    <row r="41" spans="1:11" ht="12.75" hidden="1">
      <c r="A41" s="110" t="s">
        <v>261</v>
      </c>
      <c r="B41" s="105" t="s">
        <v>68</v>
      </c>
      <c r="C41" s="105" t="s">
        <v>69</v>
      </c>
      <c r="D41" s="105" t="s">
        <v>92</v>
      </c>
      <c r="E41" s="105" t="s">
        <v>96</v>
      </c>
      <c r="F41" s="105" t="s">
        <v>93</v>
      </c>
      <c r="G41" s="105" t="s">
        <v>98</v>
      </c>
      <c r="H41" s="105" t="s">
        <v>116</v>
      </c>
      <c r="I41" s="79">
        <f>'[2]прил3'!J42</f>
        <v>0</v>
      </c>
      <c r="J41" s="79">
        <f>'[2]прил3'!K42</f>
        <v>0</v>
      </c>
      <c r="K41" s="78" t="e">
        <f t="shared" si="1"/>
        <v>#DIV/0!</v>
      </c>
    </row>
    <row r="42" spans="1:11" ht="33.75">
      <c r="A42" s="104" t="s">
        <v>257</v>
      </c>
      <c r="B42" s="105" t="s">
        <v>68</v>
      </c>
      <c r="C42" s="105" t="s">
        <v>69</v>
      </c>
      <c r="D42" s="105" t="s">
        <v>92</v>
      </c>
      <c r="E42" s="105" t="s">
        <v>96</v>
      </c>
      <c r="F42" s="105" t="s">
        <v>93</v>
      </c>
      <c r="G42" s="105" t="s">
        <v>262</v>
      </c>
      <c r="H42" s="105" t="s">
        <v>67</v>
      </c>
      <c r="I42" s="79">
        <f>I43</f>
        <v>3633.5738399999996</v>
      </c>
      <c r="J42" s="79">
        <f>J43</f>
        <v>3633.5738399999996</v>
      </c>
      <c r="K42" s="78">
        <f t="shared" si="1"/>
        <v>100</v>
      </c>
    </row>
    <row r="43" spans="1:11" ht="56.25">
      <c r="A43" s="104" t="s">
        <v>258</v>
      </c>
      <c r="B43" s="105" t="s">
        <v>68</v>
      </c>
      <c r="C43" s="105" t="s">
        <v>69</v>
      </c>
      <c r="D43" s="105" t="s">
        <v>92</v>
      </c>
      <c r="E43" s="105" t="s">
        <v>96</v>
      </c>
      <c r="F43" s="105" t="s">
        <v>93</v>
      </c>
      <c r="G43" s="105" t="s">
        <v>95</v>
      </c>
      <c r="H43" s="105" t="s">
        <v>67</v>
      </c>
      <c r="I43" s="79">
        <f>SUM(I44:I49)</f>
        <v>3633.5738399999996</v>
      </c>
      <c r="J43" s="79">
        <f>SUM(J44:J49)</f>
        <v>3633.5738399999996</v>
      </c>
      <c r="K43" s="78">
        <f t="shared" si="1"/>
        <v>100</v>
      </c>
    </row>
    <row r="44" spans="1:11" ht="22.5">
      <c r="A44" s="110" t="s">
        <v>44</v>
      </c>
      <c r="B44" s="105" t="s">
        <v>68</v>
      </c>
      <c r="C44" s="105" t="s">
        <v>69</v>
      </c>
      <c r="D44" s="105" t="s">
        <v>92</v>
      </c>
      <c r="E44" s="105" t="s">
        <v>96</v>
      </c>
      <c r="F44" s="105" t="s">
        <v>93</v>
      </c>
      <c r="G44" s="105" t="s">
        <v>95</v>
      </c>
      <c r="H44" s="105" t="s">
        <v>41</v>
      </c>
      <c r="I44" s="79">
        <f>'[2]прил3'!J45</f>
        <v>1338.19422</v>
      </c>
      <c r="J44" s="79">
        <f>'[2]прил3'!K45</f>
        <v>1338.19422</v>
      </c>
      <c r="K44" s="78">
        <f t="shared" si="1"/>
        <v>100</v>
      </c>
    </row>
    <row r="45" spans="1:11" ht="22.5">
      <c r="A45" s="110" t="s">
        <v>45</v>
      </c>
      <c r="B45" s="105" t="s">
        <v>68</v>
      </c>
      <c r="C45" s="105" t="s">
        <v>69</v>
      </c>
      <c r="D45" s="105" t="s">
        <v>92</v>
      </c>
      <c r="E45" s="105" t="s">
        <v>96</v>
      </c>
      <c r="F45" s="105" t="s">
        <v>93</v>
      </c>
      <c r="G45" s="105" t="s">
        <v>95</v>
      </c>
      <c r="H45" s="105" t="s">
        <v>94</v>
      </c>
      <c r="I45" s="79">
        <f>'[2]прил3'!J46</f>
        <v>392.60186</v>
      </c>
      <c r="J45" s="79">
        <f>'[2]прил3'!K46</f>
        <v>392.60186</v>
      </c>
      <c r="K45" s="78">
        <f t="shared" si="1"/>
        <v>100</v>
      </c>
    </row>
    <row r="46" spans="1:13" s="19" customFormat="1" ht="22.5">
      <c r="A46" s="110" t="s">
        <v>46</v>
      </c>
      <c r="B46" s="105" t="s">
        <v>68</v>
      </c>
      <c r="C46" s="105" t="s">
        <v>69</v>
      </c>
      <c r="D46" s="105" t="s">
        <v>92</v>
      </c>
      <c r="E46" s="105" t="s">
        <v>96</v>
      </c>
      <c r="F46" s="105" t="s">
        <v>93</v>
      </c>
      <c r="G46" s="105" t="s">
        <v>95</v>
      </c>
      <c r="H46" s="105" t="s">
        <v>42</v>
      </c>
      <c r="I46" s="79">
        <f>'[2]прил3'!J48</f>
        <v>1838.02417</v>
      </c>
      <c r="J46" s="79">
        <f>'[2]прил3'!K48</f>
        <v>1838.02417</v>
      </c>
      <c r="K46" s="78">
        <f t="shared" si="1"/>
        <v>100</v>
      </c>
      <c r="M46" s="10"/>
    </row>
    <row r="47" spans="1:11" ht="16.5" customHeight="1">
      <c r="A47" s="110" t="s">
        <v>55</v>
      </c>
      <c r="B47" s="105" t="s">
        <v>68</v>
      </c>
      <c r="C47" s="105" t="s">
        <v>69</v>
      </c>
      <c r="D47" s="105" t="s">
        <v>92</v>
      </c>
      <c r="E47" s="105" t="s">
        <v>96</v>
      </c>
      <c r="F47" s="105" t="s">
        <v>93</v>
      </c>
      <c r="G47" s="105" t="s">
        <v>95</v>
      </c>
      <c r="H47" s="105" t="s">
        <v>43</v>
      </c>
      <c r="I47" s="79">
        <f>'[2]прил3'!J49</f>
        <v>53.85724</v>
      </c>
      <c r="J47" s="79">
        <f>'[2]прил3'!K49</f>
        <v>53.85724</v>
      </c>
      <c r="K47" s="78">
        <f t="shared" si="1"/>
        <v>100</v>
      </c>
    </row>
    <row r="48" spans="1:11" ht="12.75">
      <c r="A48" s="110" t="s">
        <v>48</v>
      </c>
      <c r="B48" s="105" t="s">
        <v>68</v>
      </c>
      <c r="C48" s="105" t="s">
        <v>69</v>
      </c>
      <c r="D48" s="105" t="s">
        <v>49</v>
      </c>
      <c r="E48" s="105" t="s">
        <v>72</v>
      </c>
      <c r="F48" s="105" t="s">
        <v>93</v>
      </c>
      <c r="G48" s="105" t="s">
        <v>95</v>
      </c>
      <c r="H48" s="105" t="s">
        <v>47</v>
      </c>
      <c r="I48" s="79">
        <f>'[2]прил3'!J50</f>
        <v>7.19</v>
      </c>
      <c r="J48" s="79">
        <f>'[2]прил3'!K50</f>
        <v>7.19</v>
      </c>
      <c r="K48" s="78">
        <f>'[2]прил3'!L49</f>
        <v>100</v>
      </c>
    </row>
    <row r="49" spans="1:11" ht="12.75">
      <c r="A49" s="110" t="s">
        <v>261</v>
      </c>
      <c r="B49" s="105" t="s">
        <v>68</v>
      </c>
      <c r="C49" s="105" t="s">
        <v>69</v>
      </c>
      <c r="D49" s="105" t="s">
        <v>49</v>
      </c>
      <c r="E49" s="105" t="s">
        <v>72</v>
      </c>
      <c r="F49" s="105" t="s">
        <v>93</v>
      </c>
      <c r="G49" s="105" t="s">
        <v>95</v>
      </c>
      <c r="H49" s="105" t="s">
        <v>116</v>
      </c>
      <c r="I49" s="79">
        <f>'[2]прил3'!J51</f>
        <v>3.70635</v>
      </c>
      <c r="J49" s="79">
        <f>'[2]прил3'!K51</f>
        <v>3.70635</v>
      </c>
      <c r="K49" s="78">
        <f>'[2]прил3'!L50</f>
        <v>100</v>
      </c>
    </row>
    <row r="50" spans="1:11" ht="45">
      <c r="A50" s="104" t="s">
        <v>50</v>
      </c>
      <c r="B50" s="105" t="s">
        <v>68</v>
      </c>
      <c r="C50" s="105" t="s">
        <v>69</v>
      </c>
      <c r="D50" s="105" t="s">
        <v>92</v>
      </c>
      <c r="E50" s="105" t="s">
        <v>96</v>
      </c>
      <c r="F50" s="105" t="s">
        <v>93</v>
      </c>
      <c r="G50" s="105" t="s">
        <v>100</v>
      </c>
      <c r="H50" s="105" t="s">
        <v>67</v>
      </c>
      <c r="I50" s="79">
        <f>I51</f>
        <v>0.3</v>
      </c>
      <c r="J50" s="79">
        <f>J51</f>
        <v>0.3</v>
      </c>
      <c r="K50" s="78">
        <f>J50/I50*100</f>
        <v>100</v>
      </c>
    </row>
    <row r="51" spans="1:11" ht="33.75">
      <c r="A51" s="104" t="s">
        <v>39</v>
      </c>
      <c r="B51" s="105" t="s">
        <v>68</v>
      </c>
      <c r="C51" s="105" t="s">
        <v>69</v>
      </c>
      <c r="D51" s="105" t="s">
        <v>92</v>
      </c>
      <c r="E51" s="105" t="s">
        <v>96</v>
      </c>
      <c r="F51" s="105" t="s">
        <v>93</v>
      </c>
      <c r="G51" s="105" t="s">
        <v>99</v>
      </c>
      <c r="H51" s="105"/>
      <c r="I51" s="79">
        <f>SUM(I52:I52)</f>
        <v>0.3</v>
      </c>
      <c r="J51" s="79">
        <f>SUM(J52:J52)</f>
        <v>0.3</v>
      </c>
      <c r="K51" s="78">
        <f>J51/I51*100</f>
        <v>100</v>
      </c>
    </row>
    <row r="52" spans="1:13" s="77" customFormat="1" ht="22.5">
      <c r="A52" s="110" t="s">
        <v>46</v>
      </c>
      <c r="B52" s="105" t="s">
        <v>68</v>
      </c>
      <c r="C52" s="105" t="s">
        <v>69</v>
      </c>
      <c r="D52" s="105" t="s">
        <v>49</v>
      </c>
      <c r="E52" s="105" t="s">
        <v>72</v>
      </c>
      <c r="F52" s="105" t="s">
        <v>93</v>
      </c>
      <c r="G52" s="105" t="s">
        <v>99</v>
      </c>
      <c r="H52" s="105" t="s">
        <v>42</v>
      </c>
      <c r="I52" s="79">
        <f>'[2]прил3'!J54</f>
        <v>0.3</v>
      </c>
      <c r="J52" s="79">
        <f>'[2]прил3'!K54</f>
        <v>0.3</v>
      </c>
      <c r="K52" s="78">
        <f>J52/I52*100</f>
        <v>100</v>
      </c>
      <c r="M52" s="10"/>
    </row>
    <row r="53" spans="1:13" s="19" customFormat="1" ht="12.75" hidden="1">
      <c r="A53" s="81" t="s">
        <v>263</v>
      </c>
      <c r="B53" s="83" t="s">
        <v>68</v>
      </c>
      <c r="C53" s="83" t="s">
        <v>264</v>
      </c>
      <c r="D53" s="83"/>
      <c r="E53" s="83"/>
      <c r="F53" s="83"/>
      <c r="G53" s="83"/>
      <c r="H53" s="83"/>
      <c r="I53" s="102">
        <f aca="true" t="shared" si="2" ref="I53:J57">I54</f>
        <v>0</v>
      </c>
      <c r="J53" s="102">
        <f t="shared" si="2"/>
        <v>0</v>
      </c>
      <c r="K53" s="103" t="e">
        <f>J53/I53*100</f>
        <v>#DIV/0!</v>
      </c>
      <c r="M53" s="10"/>
    </row>
    <row r="54" spans="1:11" ht="22.5" hidden="1">
      <c r="A54" s="104" t="s">
        <v>103</v>
      </c>
      <c r="B54" s="105" t="s">
        <v>68</v>
      </c>
      <c r="C54" s="105" t="s">
        <v>264</v>
      </c>
      <c r="D54" s="105" t="s">
        <v>49</v>
      </c>
      <c r="E54" s="105" t="s">
        <v>72</v>
      </c>
      <c r="F54" s="105"/>
      <c r="G54" s="105"/>
      <c r="H54" s="105"/>
      <c r="I54" s="106">
        <f t="shared" si="2"/>
        <v>0</v>
      </c>
      <c r="J54" s="106">
        <f t="shared" si="2"/>
        <v>0</v>
      </c>
      <c r="K54" s="107" t="e">
        <f>K55</f>
        <v>#DIV/0!</v>
      </c>
    </row>
    <row r="55" spans="1:11" ht="33.75" hidden="1">
      <c r="A55" s="108" t="s">
        <v>104</v>
      </c>
      <c r="B55" s="109" t="s">
        <v>68</v>
      </c>
      <c r="C55" s="109" t="s">
        <v>264</v>
      </c>
      <c r="D55" s="109" t="s">
        <v>49</v>
      </c>
      <c r="E55" s="109" t="s">
        <v>72</v>
      </c>
      <c r="F55" s="109"/>
      <c r="G55" s="109"/>
      <c r="H55" s="109"/>
      <c r="I55" s="106">
        <f t="shared" si="2"/>
        <v>0</v>
      </c>
      <c r="J55" s="106">
        <f t="shared" si="2"/>
        <v>0</v>
      </c>
      <c r="K55" s="107" t="e">
        <f>K56</f>
        <v>#DIV/0!</v>
      </c>
    </row>
    <row r="56" spans="1:11" ht="12.75" hidden="1">
      <c r="A56" s="104" t="s">
        <v>254</v>
      </c>
      <c r="B56" s="105" t="s">
        <v>68</v>
      </c>
      <c r="C56" s="105" t="s">
        <v>264</v>
      </c>
      <c r="D56" s="105" t="s">
        <v>49</v>
      </c>
      <c r="E56" s="105" t="s">
        <v>72</v>
      </c>
      <c r="F56" s="105" t="s">
        <v>93</v>
      </c>
      <c r="G56" s="105" t="s">
        <v>255</v>
      </c>
      <c r="H56" s="105"/>
      <c r="I56" s="106">
        <f t="shared" si="2"/>
        <v>0</v>
      </c>
      <c r="J56" s="106">
        <f t="shared" si="2"/>
        <v>0</v>
      </c>
      <c r="K56" s="78" t="e">
        <f>J56/I56*100</f>
        <v>#DIV/0!</v>
      </c>
    </row>
    <row r="57" spans="1:11" ht="12.75" hidden="1">
      <c r="A57" s="104" t="s">
        <v>265</v>
      </c>
      <c r="B57" s="105" t="s">
        <v>68</v>
      </c>
      <c r="C57" s="105" t="s">
        <v>264</v>
      </c>
      <c r="D57" s="105" t="s">
        <v>49</v>
      </c>
      <c r="E57" s="105" t="s">
        <v>72</v>
      </c>
      <c r="F57" s="105" t="s">
        <v>93</v>
      </c>
      <c r="G57" s="105" t="s">
        <v>266</v>
      </c>
      <c r="H57" s="105"/>
      <c r="I57" s="79">
        <f t="shared" si="2"/>
        <v>0</v>
      </c>
      <c r="J57" s="79">
        <f t="shared" si="2"/>
        <v>0</v>
      </c>
      <c r="K57" s="78" t="e">
        <f>J57/I57*100</f>
        <v>#DIV/0!</v>
      </c>
    </row>
    <row r="58" spans="1:11" ht="12.75" hidden="1">
      <c r="A58" s="110" t="s">
        <v>267</v>
      </c>
      <c r="B58" s="105" t="s">
        <v>68</v>
      </c>
      <c r="C58" s="105" t="s">
        <v>264</v>
      </c>
      <c r="D58" s="105" t="s">
        <v>49</v>
      </c>
      <c r="E58" s="105" t="s">
        <v>72</v>
      </c>
      <c r="F58" s="105" t="s">
        <v>93</v>
      </c>
      <c r="G58" s="105" t="s">
        <v>266</v>
      </c>
      <c r="H58" s="105" t="s">
        <v>268</v>
      </c>
      <c r="I58" s="79">
        <f>'[2]прил3'!J60</f>
        <v>0</v>
      </c>
      <c r="J58" s="79">
        <f>'[2]прил3'!K60</f>
        <v>0</v>
      </c>
      <c r="K58" s="78"/>
    </row>
    <row r="59" spans="1:11" ht="12.75">
      <c r="A59" s="81" t="s">
        <v>269</v>
      </c>
      <c r="B59" s="83" t="s">
        <v>68</v>
      </c>
      <c r="C59" s="83" t="s">
        <v>59</v>
      </c>
      <c r="D59" s="83"/>
      <c r="E59" s="83"/>
      <c r="F59" s="83"/>
      <c r="G59" s="83"/>
      <c r="H59" s="83"/>
      <c r="I59" s="102">
        <f>I60</f>
        <v>418.75869</v>
      </c>
      <c r="J59" s="102">
        <f>J60</f>
        <v>418.75869</v>
      </c>
      <c r="K59" s="103">
        <f>J59/I59*100</f>
        <v>100</v>
      </c>
    </row>
    <row r="60" spans="1:11" ht="56.25">
      <c r="A60" s="110" t="s">
        <v>270</v>
      </c>
      <c r="B60" s="105" t="s">
        <v>68</v>
      </c>
      <c r="C60" s="105" t="s">
        <v>59</v>
      </c>
      <c r="D60" s="105" t="s">
        <v>49</v>
      </c>
      <c r="E60" s="105" t="s">
        <v>72</v>
      </c>
      <c r="F60" s="105" t="s">
        <v>93</v>
      </c>
      <c r="G60" s="105" t="s">
        <v>271</v>
      </c>
      <c r="H60" s="105" t="s">
        <v>272</v>
      </c>
      <c r="I60" s="79">
        <v>418.75869</v>
      </c>
      <c r="J60" s="79">
        <v>418.75869</v>
      </c>
      <c r="K60" s="78">
        <f>J60/I60*100</f>
        <v>100</v>
      </c>
    </row>
    <row r="61" spans="1:11" ht="12.75">
      <c r="A61" s="97" t="s">
        <v>273</v>
      </c>
      <c r="B61" s="98" t="s">
        <v>2</v>
      </c>
      <c r="C61" s="99"/>
      <c r="D61" s="99"/>
      <c r="E61" s="99"/>
      <c r="F61" s="99"/>
      <c r="G61" s="99"/>
      <c r="H61" s="99"/>
      <c r="I61" s="100">
        <f aca="true" t="shared" si="3" ref="I61:J64">I62</f>
        <v>58.2</v>
      </c>
      <c r="J61" s="100">
        <f t="shared" si="3"/>
        <v>47.809439999999995</v>
      </c>
      <c r="K61" s="101">
        <f>J61/I61*100</f>
        <v>82.14680412371132</v>
      </c>
    </row>
    <row r="62" spans="1:13" s="77" customFormat="1" ht="12.75">
      <c r="A62" s="81" t="s">
        <v>23</v>
      </c>
      <c r="B62" s="83" t="s">
        <v>2</v>
      </c>
      <c r="C62" s="83" t="s">
        <v>1</v>
      </c>
      <c r="D62" s="83"/>
      <c r="E62" s="83"/>
      <c r="F62" s="83"/>
      <c r="G62" s="83"/>
      <c r="H62" s="83"/>
      <c r="I62" s="102">
        <f t="shared" si="3"/>
        <v>58.2</v>
      </c>
      <c r="J62" s="102">
        <f t="shared" si="3"/>
        <v>47.809439999999995</v>
      </c>
      <c r="K62" s="103">
        <f>K63</f>
        <v>100</v>
      </c>
      <c r="M62" s="10"/>
    </row>
    <row r="63" spans="1:13" s="19" customFormat="1" ht="22.5">
      <c r="A63" s="104" t="s">
        <v>103</v>
      </c>
      <c r="B63" s="105" t="s">
        <v>2</v>
      </c>
      <c r="C63" s="105" t="s">
        <v>1</v>
      </c>
      <c r="D63" s="105" t="s">
        <v>49</v>
      </c>
      <c r="E63" s="105" t="s">
        <v>72</v>
      </c>
      <c r="F63" s="105"/>
      <c r="G63" s="105"/>
      <c r="H63" s="105"/>
      <c r="I63" s="106">
        <f t="shared" si="3"/>
        <v>58.2</v>
      </c>
      <c r="J63" s="106">
        <f t="shared" si="3"/>
        <v>47.809439999999995</v>
      </c>
      <c r="K63" s="107">
        <f>K64</f>
        <v>100</v>
      </c>
      <c r="M63" s="10"/>
    </row>
    <row r="64" spans="1:11" ht="33.75">
      <c r="A64" s="108" t="s">
        <v>104</v>
      </c>
      <c r="B64" s="109" t="s">
        <v>2</v>
      </c>
      <c r="C64" s="109" t="s">
        <v>1</v>
      </c>
      <c r="D64" s="109" t="s">
        <v>49</v>
      </c>
      <c r="E64" s="109" t="s">
        <v>72</v>
      </c>
      <c r="F64" s="109"/>
      <c r="G64" s="109"/>
      <c r="H64" s="109"/>
      <c r="I64" s="106">
        <f t="shared" si="3"/>
        <v>58.2</v>
      </c>
      <c r="J64" s="106">
        <f t="shared" si="3"/>
        <v>47.809439999999995</v>
      </c>
      <c r="K64" s="107">
        <f>K65</f>
        <v>100</v>
      </c>
    </row>
    <row r="65" spans="1:11" ht="22.5">
      <c r="A65" s="104" t="s">
        <v>274</v>
      </c>
      <c r="B65" s="105" t="s">
        <v>2</v>
      </c>
      <c r="C65" s="105" t="s">
        <v>1</v>
      </c>
      <c r="D65" s="105" t="s">
        <v>49</v>
      </c>
      <c r="E65" s="105" t="s">
        <v>72</v>
      </c>
      <c r="F65" s="105" t="s">
        <v>93</v>
      </c>
      <c r="G65" s="105" t="s">
        <v>101</v>
      </c>
      <c r="H65" s="105"/>
      <c r="I65" s="106">
        <f>I66+I68+I67</f>
        <v>58.2</v>
      </c>
      <c r="J65" s="106">
        <f>J66+J68+J67</f>
        <v>47.809439999999995</v>
      </c>
      <c r="K65" s="107">
        <f>K66+K68</f>
        <v>100</v>
      </c>
    </row>
    <row r="66" spans="1:11" ht="22.5">
      <c r="A66" s="110" t="s">
        <v>44</v>
      </c>
      <c r="B66" s="105" t="s">
        <v>2</v>
      </c>
      <c r="C66" s="105" t="s">
        <v>1</v>
      </c>
      <c r="D66" s="105" t="s">
        <v>49</v>
      </c>
      <c r="E66" s="105" t="s">
        <v>72</v>
      </c>
      <c r="F66" s="105" t="s">
        <v>93</v>
      </c>
      <c r="G66" s="105" t="s">
        <v>101</v>
      </c>
      <c r="H66" s="105" t="s">
        <v>41</v>
      </c>
      <c r="I66" s="79">
        <f>'[2]прил3'!J68</f>
        <v>36.72</v>
      </c>
      <c r="J66" s="79">
        <f>'[2]прил3'!K68</f>
        <v>36.72</v>
      </c>
      <c r="K66" s="78">
        <f aca="true" t="shared" si="4" ref="K66:K73">J66/I66*100</f>
        <v>100</v>
      </c>
    </row>
    <row r="67" spans="1:11" ht="12.75">
      <c r="A67" s="110" t="s">
        <v>259</v>
      </c>
      <c r="B67" s="105" t="s">
        <v>2</v>
      </c>
      <c r="C67" s="105" t="s">
        <v>1</v>
      </c>
      <c r="D67" s="105" t="s">
        <v>49</v>
      </c>
      <c r="E67" s="105" t="s">
        <v>72</v>
      </c>
      <c r="F67" s="105" t="s">
        <v>93</v>
      </c>
      <c r="G67" s="105" t="s">
        <v>101</v>
      </c>
      <c r="H67" s="105" t="s">
        <v>94</v>
      </c>
      <c r="I67" s="79">
        <f>'[2]прил3'!J69</f>
        <v>11.08944</v>
      </c>
      <c r="J67" s="79">
        <f>'[2]прил3'!K69</f>
        <v>11.08944</v>
      </c>
      <c r="K67" s="78">
        <f t="shared" si="4"/>
        <v>100</v>
      </c>
    </row>
    <row r="68" spans="1:11" ht="22.5">
      <c r="A68" s="110" t="s">
        <v>46</v>
      </c>
      <c r="B68" s="105" t="s">
        <v>2</v>
      </c>
      <c r="C68" s="105" t="s">
        <v>1</v>
      </c>
      <c r="D68" s="105" t="s">
        <v>49</v>
      </c>
      <c r="E68" s="105" t="s">
        <v>72</v>
      </c>
      <c r="F68" s="105" t="s">
        <v>93</v>
      </c>
      <c r="G68" s="105">
        <v>51180</v>
      </c>
      <c r="H68" s="105" t="s">
        <v>42</v>
      </c>
      <c r="I68" s="79">
        <f>'[2]прил3'!J70</f>
        <v>10.39056</v>
      </c>
      <c r="J68" s="79">
        <f>'[2]прил3'!K70</f>
        <v>0</v>
      </c>
      <c r="K68" s="78">
        <f t="shared" si="4"/>
        <v>0</v>
      </c>
    </row>
    <row r="69" spans="1:11" ht="12.75">
      <c r="A69" s="97" t="s">
        <v>86</v>
      </c>
      <c r="B69" s="98" t="s">
        <v>69</v>
      </c>
      <c r="C69" s="99"/>
      <c r="D69" s="99"/>
      <c r="E69" s="99"/>
      <c r="F69" s="99"/>
      <c r="G69" s="99"/>
      <c r="H69" s="99"/>
      <c r="I69" s="100">
        <f>I73+I70+I71+I72</f>
        <v>83075.41872999999</v>
      </c>
      <c r="J69" s="100">
        <f>J73+J70+J71+J72</f>
        <v>82995.01873</v>
      </c>
      <c r="K69" s="101">
        <f t="shared" si="4"/>
        <v>99.90322046975014</v>
      </c>
    </row>
    <row r="70" spans="1:11" ht="22.5">
      <c r="A70" s="110" t="s">
        <v>275</v>
      </c>
      <c r="B70" s="105" t="s">
        <v>69</v>
      </c>
      <c r="C70" s="105" t="s">
        <v>4</v>
      </c>
      <c r="D70" s="105" t="s">
        <v>118</v>
      </c>
      <c r="E70" s="105" t="s">
        <v>40</v>
      </c>
      <c r="F70" s="105" t="s">
        <v>68</v>
      </c>
      <c r="G70" s="105" t="s">
        <v>95</v>
      </c>
      <c r="H70" s="105" t="s">
        <v>120</v>
      </c>
      <c r="I70" s="79">
        <v>5567.13673</v>
      </c>
      <c r="J70" s="79">
        <f>I70</f>
        <v>5567.13673</v>
      </c>
      <c r="K70" s="78">
        <f t="shared" si="4"/>
        <v>100</v>
      </c>
    </row>
    <row r="71" spans="1:11" ht="22.5">
      <c r="A71" s="110" t="s">
        <v>275</v>
      </c>
      <c r="B71" s="105" t="s">
        <v>69</v>
      </c>
      <c r="C71" s="105" t="s">
        <v>4</v>
      </c>
      <c r="D71" s="105" t="s">
        <v>118</v>
      </c>
      <c r="E71" s="105" t="s">
        <v>40</v>
      </c>
      <c r="F71" s="105" t="s">
        <v>68</v>
      </c>
      <c r="G71" s="105" t="s">
        <v>276</v>
      </c>
      <c r="H71" s="105" t="s">
        <v>120</v>
      </c>
      <c r="I71" s="79" t="s">
        <v>277</v>
      </c>
      <c r="J71" s="79">
        <v>738.182</v>
      </c>
      <c r="K71" s="78">
        <f t="shared" si="4"/>
        <v>100</v>
      </c>
    </row>
    <row r="72" spans="1:11" ht="22.5">
      <c r="A72" s="110" t="s">
        <v>275</v>
      </c>
      <c r="B72" s="105" t="s">
        <v>69</v>
      </c>
      <c r="C72" s="105" t="s">
        <v>4</v>
      </c>
      <c r="D72" s="105" t="s">
        <v>118</v>
      </c>
      <c r="E72" s="105" t="s">
        <v>40</v>
      </c>
      <c r="F72" s="105" t="s">
        <v>68</v>
      </c>
      <c r="G72" s="105" t="s">
        <v>278</v>
      </c>
      <c r="H72" s="105" t="s">
        <v>120</v>
      </c>
      <c r="I72" s="79" t="s">
        <v>279</v>
      </c>
      <c r="J72" s="79">
        <v>76452.4</v>
      </c>
      <c r="K72" s="78">
        <f t="shared" si="4"/>
        <v>100</v>
      </c>
    </row>
    <row r="73" spans="1:11" ht="12.75">
      <c r="A73" s="81" t="s">
        <v>87</v>
      </c>
      <c r="B73" s="83" t="s">
        <v>69</v>
      </c>
      <c r="C73" s="83" t="s">
        <v>88</v>
      </c>
      <c r="D73" s="83"/>
      <c r="E73" s="83"/>
      <c r="F73" s="83"/>
      <c r="G73" s="83"/>
      <c r="H73" s="83"/>
      <c r="I73" s="102">
        <f aca="true" t="shared" si="5" ref="I73:J76">I74</f>
        <v>317.7</v>
      </c>
      <c r="J73" s="102">
        <f t="shared" si="5"/>
        <v>237.3</v>
      </c>
      <c r="K73" s="103">
        <f t="shared" si="4"/>
        <v>74.69310670443815</v>
      </c>
    </row>
    <row r="74" spans="1:11" ht="22.5">
      <c r="A74" s="104" t="s">
        <v>103</v>
      </c>
      <c r="B74" s="105" t="s">
        <v>69</v>
      </c>
      <c r="C74" s="105" t="s">
        <v>88</v>
      </c>
      <c r="D74" s="105" t="s">
        <v>49</v>
      </c>
      <c r="E74" s="105" t="s">
        <v>72</v>
      </c>
      <c r="F74" s="105"/>
      <c r="G74" s="105"/>
      <c r="H74" s="105"/>
      <c r="I74" s="106">
        <f t="shared" si="5"/>
        <v>317.7</v>
      </c>
      <c r="J74" s="106">
        <f t="shared" si="5"/>
        <v>237.3</v>
      </c>
      <c r="K74" s="107">
        <f>K75</f>
        <v>74.69310670443815</v>
      </c>
    </row>
    <row r="75" spans="1:11" ht="33.75">
      <c r="A75" s="108" t="s">
        <v>104</v>
      </c>
      <c r="B75" s="109" t="s">
        <v>69</v>
      </c>
      <c r="C75" s="109" t="s">
        <v>88</v>
      </c>
      <c r="D75" s="109" t="s">
        <v>49</v>
      </c>
      <c r="E75" s="109" t="s">
        <v>72</v>
      </c>
      <c r="F75" s="109" t="s">
        <v>93</v>
      </c>
      <c r="G75" s="109"/>
      <c r="H75" s="109"/>
      <c r="I75" s="106">
        <f t="shared" si="5"/>
        <v>317.7</v>
      </c>
      <c r="J75" s="106">
        <f t="shared" si="5"/>
        <v>237.3</v>
      </c>
      <c r="K75" s="107">
        <f>K76</f>
        <v>74.69310670443815</v>
      </c>
    </row>
    <row r="76" spans="1:13" s="77" customFormat="1" ht="22.5">
      <c r="A76" s="104" t="s">
        <v>105</v>
      </c>
      <c r="B76" s="105" t="s">
        <v>69</v>
      </c>
      <c r="C76" s="105" t="s">
        <v>88</v>
      </c>
      <c r="D76" s="105" t="s">
        <v>49</v>
      </c>
      <c r="E76" s="105" t="s">
        <v>72</v>
      </c>
      <c r="F76" s="105" t="s">
        <v>93</v>
      </c>
      <c r="G76" s="105" t="s">
        <v>280</v>
      </c>
      <c r="H76" s="105"/>
      <c r="I76" s="106">
        <f t="shared" si="5"/>
        <v>317.7</v>
      </c>
      <c r="J76" s="106">
        <f t="shared" si="5"/>
        <v>237.3</v>
      </c>
      <c r="K76" s="78">
        <f>J76/I76*100</f>
        <v>74.69310670443815</v>
      </c>
      <c r="M76" s="10"/>
    </row>
    <row r="77" spans="1:13" s="19" customFormat="1" ht="33.75">
      <c r="A77" s="104" t="s">
        <v>281</v>
      </c>
      <c r="B77" s="105" t="s">
        <v>69</v>
      </c>
      <c r="C77" s="105" t="s">
        <v>88</v>
      </c>
      <c r="D77" s="105" t="s">
        <v>49</v>
      </c>
      <c r="E77" s="105" t="s">
        <v>72</v>
      </c>
      <c r="F77" s="105" t="s">
        <v>93</v>
      </c>
      <c r="G77" s="105" t="s">
        <v>282</v>
      </c>
      <c r="H77" s="105"/>
      <c r="I77" s="79">
        <f>I78+I79</f>
        <v>317.7</v>
      </c>
      <c r="J77" s="79">
        <f>J78+J79</f>
        <v>237.3</v>
      </c>
      <c r="K77" s="78">
        <f>J77/I77*100</f>
        <v>74.69310670443815</v>
      </c>
      <c r="M77" s="10"/>
    </row>
    <row r="78" spans="1:11" ht="22.5">
      <c r="A78" s="110" t="s">
        <v>46</v>
      </c>
      <c r="B78" s="105" t="s">
        <v>69</v>
      </c>
      <c r="C78" s="105" t="s">
        <v>88</v>
      </c>
      <c r="D78" s="105" t="s">
        <v>49</v>
      </c>
      <c r="E78" s="105" t="s">
        <v>72</v>
      </c>
      <c r="F78" s="105" t="s">
        <v>93</v>
      </c>
      <c r="G78" s="105" t="s">
        <v>282</v>
      </c>
      <c r="H78" s="105" t="s">
        <v>42</v>
      </c>
      <c r="I78" s="79">
        <f>'[2]прил3'!J80</f>
        <v>317.7</v>
      </c>
      <c r="J78" s="79">
        <f>'[2]прил3'!K80</f>
        <v>237.3</v>
      </c>
      <c r="K78" s="78">
        <f>J78/I78*100</f>
        <v>74.69310670443815</v>
      </c>
    </row>
    <row r="79" spans="1:11" ht="22.5" hidden="1">
      <c r="A79" s="110" t="s">
        <v>284</v>
      </c>
      <c r="B79" s="105" t="s">
        <v>69</v>
      </c>
      <c r="C79" s="105" t="s">
        <v>88</v>
      </c>
      <c r="D79" s="105" t="s">
        <v>49</v>
      </c>
      <c r="E79" s="105" t="s">
        <v>72</v>
      </c>
      <c r="F79" s="105" t="s">
        <v>93</v>
      </c>
      <c r="G79" s="105" t="s">
        <v>282</v>
      </c>
      <c r="H79" s="105" t="s">
        <v>120</v>
      </c>
      <c r="I79" s="79">
        <f>'[2]прил3'!J81</f>
        <v>0</v>
      </c>
      <c r="J79" s="79">
        <f>'[2]прил3'!K81</f>
        <v>0</v>
      </c>
      <c r="K79" s="78" t="e">
        <f>'[2]прил3'!L81</f>
        <v>#DIV/0!</v>
      </c>
    </row>
    <row r="80" spans="1:11" ht="12.75">
      <c r="A80" s="97" t="s">
        <v>285</v>
      </c>
      <c r="B80" s="98" t="s">
        <v>4</v>
      </c>
      <c r="C80" s="99"/>
      <c r="D80" s="99"/>
      <c r="E80" s="99"/>
      <c r="F80" s="99"/>
      <c r="G80" s="99"/>
      <c r="H80" s="99"/>
      <c r="I80" s="100">
        <f>I81+I87+I96</f>
        <v>382.32216</v>
      </c>
      <c r="J80" s="100">
        <f>J81+J87+J96</f>
        <v>339.12216</v>
      </c>
      <c r="K80" s="101">
        <f>J80/I80*100</f>
        <v>88.70062881000672</v>
      </c>
    </row>
    <row r="81" spans="1:11" ht="12.75">
      <c r="A81" s="81" t="s">
        <v>102</v>
      </c>
      <c r="B81" s="83" t="s">
        <v>4</v>
      </c>
      <c r="C81" s="83" t="s">
        <v>68</v>
      </c>
      <c r="D81" s="83"/>
      <c r="E81" s="83"/>
      <c r="F81" s="83"/>
      <c r="G81" s="83"/>
      <c r="H81" s="83"/>
      <c r="I81" s="102">
        <f aca="true" t="shared" si="6" ref="I81:J85">I82</f>
        <v>14.4</v>
      </c>
      <c r="J81" s="102">
        <f t="shared" si="6"/>
        <v>0</v>
      </c>
      <c r="K81" s="103">
        <f>J81/I81*100</f>
        <v>0</v>
      </c>
    </row>
    <row r="82" spans="1:11" ht="22.5">
      <c r="A82" s="104" t="s">
        <v>103</v>
      </c>
      <c r="B82" s="105" t="s">
        <v>4</v>
      </c>
      <c r="C82" s="105" t="s">
        <v>68</v>
      </c>
      <c r="D82" s="105" t="s">
        <v>49</v>
      </c>
      <c r="E82" s="105" t="s">
        <v>72</v>
      </c>
      <c r="F82" s="105"/>
      <c r="G82" s="105"/>
      <c r="H82" s="105"/>
      <c r="I82" s="106">
        <f t="shared" si="6"/>
        <v>14.4</v>
      </c>
      <c r="J82" s="106">
        <f t="shared" si="6"/>
        <v>0</v>
      </c>
      <c r="K82" s="107">
        <f>K83</f>
        <v>0</v>
      </c>
    </row>
    <row r="83" spans="1:13" s="77" customFormat="1" ht="33.75">
      <c r="A83" s="108" t="s">
        <v>104</v>
      </c>
      <c r="B83" s="109" t="s">
        <v>4</v>
      </c>
      <c r="C83" s="109" t="s">
        <v>68</v>
      </c>
      <c r="D83" s="109" t="s">
        <v>49</v>
      </c>
      <c r="E83" s="109" t="s">
        <v>72</v>
      </c>
      <c r="F83" s="109" t="s">
        <v>93</v>
      </c>
      <c r="G83" s="109"/>
      <c r="H83" s="109"/>
      <c r="I83" s="106">
        <f t="shared" si="6"/>
        <v>14.4</v>
      </c>
      <c r="J83" s="106">
        <f t="shared" si="6"/>
        <v>0</v>
      </c>
      <c r="K83" s="107">
        <f>K84</f>
        <v>0</v>
      </c>
      <c r="M83" s="10"/>
    </row>
    <row r="84" spans="1:13" s="19" customFormat="1" ht="22.5">
      <c r="A84" s="104" t="s">
        <v>105</v>
      </c>
      <c r="B84" s="105" t="s">
        <v>4</v>
      </c>
      <c r="C84" s="105" t="s">
        <v>68</v>
      </c>
      <c r="D84" s="105" t="s">
        <v>49</v>
      </c>
      <c r="E84" s="105" t="s">
        <v>72</v>
      </c>
      <c r="F84" s="105" t="s">
        <v>93</v>
      </c>
      <c r="G84" s="105" t="s">
        <v>304</v>
      </c>
      <c r="H84" s="105"/>
      <c r="I84" s="106">
        <f t="shared" si="6"/>
        <v>14.4</v>
      </c>
      <c r="J84" s="106">
        <f t="shared" si="6"/>
        <v>0</v>
      </c>
      <c r="K84" s="78">
        <f aca="true" t="shared" si="7" ref="K84:K89">J84/I84*100</f>
        <v>0</v>
      </c>
      <c r="M84" s="10"/>
    </row>
    <row r="85" spans="1:11" ht="25.5">
      <c r="A85" s="97" t="s">
        <v>287</v>
      </c>
      <c r="B85" s="105" t="s">
        <v>4</v>
      </c>
      <c r="C85" s="105" t="s">
        <v>68</v>
      </c>
      <c r="D85" s="105" t="s">
        <v>49</v>
      </c>
      <c r="E85" s="105" t="s">
        <v>72</v>
      </c>
      <c r="F85" s="105" t="s">
        <v>93</v>
      </c>
      <c r="G85" s="105" t="s">
        <v>305</v>
      </c>
      <c r="H85" s="105"/>
      <c r="I85" s="79">
        <f t="shared" si="6"/>
        <v>14.4</v>
      </c>
      <c r="J85" s="79">
        <f t="shared" si="6"/>
        <v>0</v>
      </c>
      <c r="K85" s="78">
        <f t="shared" si="7"/>
        <v>0</v>
      </c>
    </row>
    <row r="86" spans="1:11" ht="22.5">
      <c r="A86" s="110" t="s">
        <v>46</v>
      </c>
      <c r="B86" s="105" t="s">
        <v>4</v>
      </c>
      <c r="C86" s="105" t="s">
        <v>68</v>
      </c>
      <c r="D86" s="105" t="s">
        <v>49</v>
      </c>
      <c r="E86" s="105" t="s">
        <v>72</v>
      </c>
      <c r="F86" s="105" t="s">
        <v>93</v>
      </c>
      <c r="G86" s="105" t="s">
        <v>305</v>
      </c>
      <c r="H86" s="105" t="s">
        <v>42</v>
      </c>
      <c r="I86" s="79">
        <f>'[2]прил3'!J88</f>
        <v>14.4</v>
      </c>
      <c r="J86" s="79">
        <f>'[2]прил3'!K88</f>
        <v>0</v>
      </c>
      <c r="K86" s="78">
        <f t="shared" si="7"/>
        <v>0</v>
      </c>
    </row>
    <row r="87" spans="1:11" ht="12.75">
      <c r="A87" s="81" t="s">
        <v>106</v>
      </c>
      <c r="B87" s="83" t="s">
        <v>4</v>
      </c>
      <c r="C87" s="83" t="s">
        <v>2</v>
      </c>
      <c r="D87" s="83"/>
      <c r="E87" s="83"/>
      <c r="F87" s="83"/>
      <c r="G87" s="83"/>
      <c r="H87" s="83"/>
      <c r="I87" s="102">
        <f>I90+I88</f>
        <v>28.8</v>
      </c>
      <c r="J87" s="102">
        <f>J90+J88</f>
        <v>0</v>
      </c>
      <c r="K87" s="103">
        <f t="shared" si="7"/>
        <v>0</v>
      </c>
    </row>
    <row r="88" spans="1:11" ht="12.75" hidden="1">
      <c r="A88" s="81" t="s">
        <v>289</v>
      </c>
      <c r="B88" s="83" t="s">
        <v>4</v>
      </c>
      <c r="C88" s="83" t="s">
        <v>2</v>
      </c>
      <c r="D88" s="83" t="s">
        <v>118</v>
      </c>
      <c r="E88" s="83" t="s">
        <v>40</v>
      </c>
      <c r="F88" s="83" t="s">
        <v>2</v>
      </c>
      <c r="G88" s="83" t="s">
        <v>119</v>
      </c>
      <c r="H88" s="83"/>
      <c r="I88" s="102">
        <f>I89</f>
        <v>0</v>
      </c>
      <c r="J88" s="102">
        <f>J89</f>
        <v>0</v>
      </c>
      <c r="K88" s="78" t="e">
        <f t="shared" si="7"/>
        <v>#DIV/0!</v>
      </c>
    </row>
    <row r="89" spans="1:11" ht="24" hidden="1">
      <c r="A89" s="81" t="s">
        <v>24</v>
      </c>
      <c r="B89" s="83" t="s">
        <v>4</v>
      </c>
      <c r="C89" s="83" t="s">
        <v>2</v>
      </c>
      <c r="D89" s="83" t="s">
        <v>118</v>
      </c>
      <c r="E89" s="83" t="s">
        <v>40</v>
      </c>
      <c r="F89" s="83" t="s">
        <v>2</v>
      </c>
      <c r="G89" s="83" t="s">
        <v>119</v>
      </c>
      <c r="H89" s="83" t="s">
        <v>25</v>
      </c>
      <c r="I89" s="84"/>
      <c r="J89" s="79">
        <f>'[2]прил3'!K91</f>
        <v>0</v>
      </c>
      <c r="K89" s="78" t="e">
        <f t="shared" si="7"/>
        <v>#DIV/0!</v>
      </c>
    </row>
    <row r="90" spans="1:11" ht="22.5">
      <c r="A90" s="104" t="s">
        <v>103</v>
      </c>
      <c r="B90" s="105" t="s">
        <v>4</v>
      </c>
      <c r="C90" s="105" t="s">
        <v>2</v>
      </c>
      <c r="D90" s="105" t="s">
        <v>49</v>
      </c>
      <c r="E90" s="105" t="s">
        <v>40</v>
      </c>
      <c r="F90" s="105"/>
      <c r="G90" s="105"/>
      <c r="H90" s="105"/>
      <c r="I90" s="106">
        <f aca="true" t="shared" si="8" ref="I90:K91">I91</f>
        <v>28.8</v>
      </c>
      <c r="J90" s="106">
        <f t="shared" si="8"/>
        <v>0</v>
      </c>
      <c r="K90" s="107">
        <f t="shared" si="8"/>
        <v>0</v>
      </c>
    </row>
    <row r="91" spans="1:11" ht="33.75">
      <c r="A91" s="108" t="s">
        <v>104</v>
      </c>
      <c r="B91" s="109" t="s">
        <v>4</v>
      </c>
      <c r="C91" s="109" t="s">
        <v>2</v>
      </c>
      <c r="D91" s="109" t="s">
        <v>49</v>
      </c>
      <c r="E91" s="109" t="s">
        <v>72</v>
      </c>
      <c r="F91" s="109" t="s">
        <v>93</v>
      </c>
      <c r="G91" s="109"/>
      <c r="H91" s="109"/>
      <c r="I91" s="106">
        <f t="shared" si="8"/>
        <v>28.8</v>
      </c>
      <c r="J91" s="106">
        <f t="shared" si="8"/>
        <v>0</v>
      </c>
      <c r="K91" s="107">
        <f t="shared" si="8"/>
        <v>0</v>
      </c>
    </row>
    <row r="92" spans="1:11" ht="22.5">
      <c r="A92" s="104" t="s">
        <v>105</v>
      </c>
      <c r="B92" s="105" t="s">
        <v>4</v>
      </c>
      <c r="C92" s="105" t="s">
        <v>2</v>
      </c>
      <c r="D92" s="105" t="s">
        <v>49</v>
      </c>
      <c r="E92" s="105" t="s">
        <v>72</v>
      </c>
      <c r="F92" s="105" t="s">
        <v>93</v>
      </c>
      <c r="G92" s="105" t="s">
        <v>286</v>
      </c>
      <c r="H92" s="105"/>
      <c r="I92" s="106">
        <f>I93</f>
        <v>28.8</v>
      </c>
      <c r="J92" s="106">
        <f>J93</f>
        <v>0</v>
      </c>
      <c r="K92" s="78">
        <f>J92/I92*100</f>
        <v>0</v>
      </c>
    </row>
    <row r="93" spans="1:11" ht="12.75">
      <c r="A93" s="104" t="s">
        <v>287</v>
      </c>
      <c r="B93" s="105" t="s">
        <v>4</v>
      </c>
      <c r="C93" s="105" t="s">
        <v>2</v>
      </c>
      <c r="D93" s="105" t="s">
        <v>49</v>
      </c>
      <c r="E93" s="105" t="s">
        <v>72</v>
      </c>
      <c r="F93" s="105" t="s">
        <v>93</v>
      </c>
      <c r="G93" s="105" t="s">
        <v>288</v>
      </c>
      <c r="H93" s="105"/>
      <c r="I93" s="79">
        <f>I95+I94</f>
        <v>28.8</v>
      </c>
      <c r="J93" s="79">
        <f>J95</f>
        <v>0</v>
      </c>
      <c r="K93" s="78">
        <f>J93/I93*100</f>
        <v>0</v>
      </c>
    </row>
    <row r="94" spans="1:11" ht="22.5">
      <c r="A94" s="110" t="s">
        <v>24</v>
      </c>
      <c r="B94" s="105" t="s">
        <v>4</v>
      </c>
      <c r="C94" s="105" t="s">
        <v>2</v>
      </c>
      <c r="D94" s="105" t="s">
        <v>49</v>
      </c>
      <c r="E94" s="105" t="s">
        <v>72</v>
      </c>
      <c r="F94" s="105" t="s">
        <v>93</v>
      </c>
      <c r="G94" s="105" t="s">
        <v>121</v>
      </c>
      <c r="H94" s="105" t="s">
        <v>42</v>
      </c>
      <c r="I94" s="79">
        <v>14.4</v>
      </c>
      <c r="J94" s="79"/>
      <c r="K94" s="78"/>
    </row>
    <row r="95" spans="1:11" ht="22.5">
      <c r="A95" s="110" t="s">
        <v>24</v>
      </c>
      <c r="B95" s="105" t="s">
        <v>4</v>
      </c>
      <c r="C95" s="105" t="s">
        <v>2</v>
      </c>
      <c r="D95" s="105" t="s">
        <v>49</v>
      </c>
      <c r="E95" s="105" t="s">
        <v>72</v>
      </c>
      <c r="F95" s="105" t="s">
        <v>93</v>
      </c>
      <c r="G95" s="105" t="s">
        <v>122</v>
      </c>
      <c r="H95" s="105" t="s">
        <v>42</v>
      </c>
      <c r="I95" s="79">
        <f>'[2]прил3'!J96</f>
        <v>14.4</v>
      </c>
      <c r="J95" s="79">
        <f>'[2]прил3'!K96</f>
        <v>0</v>
      </c>
      <c r="K95" s="78">
        <f>J95/I95*100</f>
        <v>0</v>
      </c>
    </row>
    <row r="96" spans="1:11" ht="12.75">
      <c r="A96" s="81" t="s">
        <v>106</v>
      </c>
      <c r="B96" s="83" t="s">
        <v>4</v>
      </c>
      <c r="C96" s="83" t="s">
        <v>1</v>
      </c>
      <c r="D96" s="83"/>
      <c r="E96" s="83"/>
      <c r="F96" s="83"/>
      <c r="G96" s="83"/>
      <c r="H96" s="83"/>
      <c r="I96" s="102">
        <f aca="true" t="shared" si="9" ref="I96:J98">I97</f>
        <v>339.12216</v>
      </c>
      <c r="J96" s="102">
        <f t="shared" si="9"/>
        <v>339.12216</v>
      </c>
      <c r="K96" s="103">
        <f>J96/I96*100</f>
        <v>100</v>
      </c>
    </row>
    <row r="97" spans="1:11" ht="22.5">
      <c r="A97" s="104" t="s">
        <v>103</v>
      </c>
      <c r="B97" s="105" t="s">
        <v>4</v>
      </c>
      <c r="C97" s="105" t="s">
        <v>1</v>
      </c>
      <c r="D97" s="105" t="s">
        <v>49</v>
      </c>
      <c r="E97" s="105" t="s">
        <v>40</v>
      </c>
      <c r="F97" s="105"/>
      <c r="G97" s="105"/>
      <c r="H97" s="105"/>
      <c r="I97" s="106">
        <f t="shared" si="9"/>
        <v>339.12216</v>
      </c>
      <c r="J97" s="106">
        <f t="shared" si="9"/>
        <v>339.12216</v>
      </c>
      <c r="K97" s="107">
        <f>K98</f>
        <v>100</v>
      </c>
    </row>
    <row r="98" spans="1:11" ht="33.75">
      <c r="A98" s="108" t="s">
        <v>104</v>
      </c>
      <c r="B98" s="109" t="s">
        <v>4</v>
      </c>
      <c r="C98" s="109" t="s">
        <v>1</v>
      </c>
      <c r="D98" s="109" t="s">
        <v>49</v>
      </c>
      <c r="E98" s="109" t="s">
        <v>72</v>
      </c>
      <c r="F98" s="109" t="s">
        <v>93</v>
      </c>
      <c r="G98" s="109"/>
      <c r="H98" s="109"/>
      <c r="I98" s="106">
        <f t="shared" si="9"/>
        <v>339.12216</v>
      </c>
      <c r="J98" s="106">
        <f t="shared" si="9"/>
        <v>339.12216</v>
      </c>
      <c r="K98" s="107">
        <f>K99</f>
        <v>100</v>
      </c>
    </row>
    <row r="99" spans="1:11" ht="22.5">
      <c r="A99" s="104" t="s">
        <v>290</v>
      </c>
      <c r="B99" s="105" t="s">
        <v>4</v>
      </c>
      <c r="C99" s="105" t="s">
        <v>1</v>
      </c>
      <c r="D99" s="105" t="s">
        <v>49</v>
      </c>
      <c r="E99" s="105" t="s">
        <v>72</v>
      </c>
      <c r="F99" s="105" t="s">
        <v>93</v>
      </c>
      <c r="G99" s="105" t="s">
        <v>291</v>
      </c>
      <c r="H99" s="105"/>
      <c r="I99" s="106">
        <f>I100+I103+I106</f>
        <v>339.12216</v>
      </c>
      <c r="J99" s="106">
        <f>J100+J103+J106</f>
        <v>339.12216</v>
      </c>
      <c r="K99" s="78">
        <f>J99/I99*100</f>
        <v>100</v>
      </c>
    </row>
    <row r="100" spans="1:11" ht="12.75">
      <c r="A100" s="104" t="s">
        <v>26</v>
      </c>
      <c r="B100" s="105" t="s">
        <v>4</v>
      </c>
      <c r="C100" s="105" t="s">
        <v>1</v>
      </c>
      <c r="D100" s="105" t="s">
        <v>49</v>
      </c>
      <c r="E100" s="105" t="s">
        <v>72</v>
      </c>
      <c r="F100" s="105" t="s">
        <v>93</v>
      </c>
      <c r="G100" s="105" t="s">
        <v>107</v>
      </c>
      <c r="H100" s="105"/>
      <c r="I100" s="79">
        <f>I101+I102</f>
        <v>48.9214</v>
      </c>
      <c r="J100" s="79">
        <f>J101+J102</f>
        <v>48.9214</v>
      </c>
      <c r="K100" s="78" t="e">
        <f>K101+K102</f>
        <v>#DIV/0!</v>
      </c>
    </row>
    <row r="101" spans="1:11" ht="22.5">
      <c r="A101" s="110" t="s">
        <v>24</v>
      </c>
      <c r="B101" s="105" t="s">
        <v>4</v>
      </c>
      <c r="C101" s="105" t="s">
        <v>1</v>
      </c>
      <c r="D101" s="105" t="s">
        <v>49</v>
      </c>
      <c r="E101" s="105" t="s">
        <v>72</v>
      </c>
      <c r="F101" s="105" t="s">
        <v>93</v>
      </c>
      <c r="G101" s="105" t="s">
        <v>107</v>
      </c>
      <c r="H101" s="105" t="s">
        <v>42</v>
      </c>
      <c r="I101" s="79">
        <f>'[2]прил3'!J103</f>
        <v>48.9214</v>
      </c>
      <c r="J101" s="79">
        <f>'[2]прил3'!K103</f>
        <v>48.9214</v>
      </c>
      <c r="K101" s="78">
        <f>'[2]прил3'!L103</f>
        <v>100</v>
      </c>
    </row>
    <row r="102" spans="1:13" s="77" customFormat="1" ht="22.5">
      <c r="A102" s="110" t="s">
        <v>284</v>
      </c>
      <c r="B102" s="105" t="s">
        <v>4</v>
      </c>
      <c r="C102" s="105" t="s">
        <v>1</v>
      </c>
      <c r="D102" s="105" t="s">
        <v>49</v>
      </c>
      <c r="E102" s="105" t="s">
        <v>72</v>
      </c>
      <c r="F102" s="105" t="s">
        <v>93</v>
      </c>
      <c r="G102" s="105" t="s">
        <v>107</v>
      </c>
      <c r="H102" s="105" t="s">
        <v>120</v>
      </c>
      <c r="I102" s="79">
        <f>'[2]прил3'!J104</f>
        <v>0</v>
      </c>
      <c r="J102" s="79">
        <f>'[2]прил3'!K104</f>
        <v>0</v>
      </c>
      <c r="K102" s="78" t="e">
        <f>'[2]прил3'!L104</f>
        <v>#DIV/0!</v>
      </c>
      <c r="M102" s="10"/>
    </row>
    <row r="103" spans="1:13" s="19" customFormat="1" ht="12.75">
      <c r="A103" s="104" t="s">
        <v>27</v>
      </c>
      <c r="B103" s="105" t="s">
        <v>4</v>
      </c>
      <c r="C103" s="105" t="s">
        <v>1</v>
      </c>
      <c r="D103" s="105" t="s">
        <v>49</v>
      </c>
      <c r="E103" s="105" t="s">
        <v>72</v>
      </c>
      <c r="F103" s="105" t="s">
        <v>93</v>
      </c>
      <c r="G103" s="105" t="s">
        <v>108</v>
      </c>
      <c r="H103" s="105"/>
      <c r="I103" s="79">
        <f>I104+I105</f>
        <v>0</v>
      </c>
      <c r="J103" s="79">
        <f>J104+J105</f>
        <v>0</v>
      </c>
      <c r="K103" s="78" t="e">
        <f>K104+K105</f>
        <v>#DIV/0!</v>
      </c>
      <c r="M103" s="10"/>
    </row>
    <row r="104" spans="1:11" ht="22.5">
      <c r="A104" s="110" t="s">
        <v>24</v>
      </c>
      <c r="B104" s="105" t="s">
        <v>4</v>
      </c>
      <c r="C104" s="105" t="s">
        <v>1</v>
      </c>
      <c r="D104" s="105" t="s">
        <v>49</v>
      </c>
      <c r="E104" s="105" t="s">
        <v>72</v>
      </c>
      <c r="F104" s="105" t="s">
        <v>93</v>
      </c>
      <c r="G104" s="105" t="s">
        <v>108</v>
      </c>
      <c r="H104" s="105" t="s">
        <v>42</v>
      </c>
      <c r="I104" s="79">
        <f>'[2]прил3'!J106</f>
        <v>0</v>
      </c>
      <c r="J104" s="79">
        <f>'[2]прил3'!K106</f>
        <v>0</v>
      </c>
      <c r="K104" s="78" t="e">
        <f>'[2]прил3'!L106</f>
        <v>#DIV/0!</v>
      </c>
    </row>
    <row r="105" spans="1:11" ht="22.5">
      <c r="A105" s="110" t="s">
        <v>284</v>
      </c>
      <c r="B105" s="105" t="s">
        <v>4</v>
      </c>
      <c r="C105" s="105" t="s">
        <v>1</v>
      </c>
      <c r="D105" s="105" t="s">
        <v>49</v>
      </c>
      <c r="E105" s="105" t="s">
        <v>72</v>
      </c>
      <c r="F105" s="105" t="s">
        <v>93</v>
      </c>
      <c r="G105" s="105" t="s">
        <v>108</v>
      </c>
      <c r="H105" s="105" t="s">
        <v>120</v>
      </c>
      <c r="I105" s="79">
        <f>'[2]прил3'!J107</f>
        <v>0</v>
      </c>
      <c r="J105" s="79">
        <f>'[2]прил3'!K107</f>
        <v>0</v>
      </c>
      <c r="K105" s="78" t="e">
        <f>'[2]прил3'!L107</f>
        <v>#DIV/0!</v>
      </c>
    </row>
    <row r="106" spans="1:11" ht="22.5">
      <c r="A106" s="104" t="s">
        <v>292</v>
      </c>
      <c r="B106" s="105" t="s">
        <v>4</v>
      </c>
      <c r="C106" s="105" t="s">
        <v>1</v>
      </c>
      <c r="D106" s="105" t="s">
        <v>49</v>
      </c>
      <c r="E106" s="105" t="s">
        <v>72</v>
      </c>
      <c r="F106" s="105" t="s">
        <v>93</v>
      </c>
      <c r="G106" s="105" t="s">
        <v>109</v>
      </c>
      <c r="H106" s="105"/>
      <c r="I106" s="79">
        <f>I107+I108</f>
        <v>290.20076</v>
      </c>
      <c r="J106" s="79">
        <f>J107+J108</f>
        <v>290.20076</v>
      </c>
      <c r="K106" s="78">
        <f>J106/I106*100</f>
        <v>100</v>
      </c>
    </row>
    <row r="107" spans="1:11" ht="22.5">
      <c r="A107" s="110" t="s">
        <v>24</v>
      </c>
      <c r="B107" s="105" t="s">
        <v>4</v>
      </c>
      <c r="C107" s="105" t="s">
        <v>1</v>
      </c>
      <c r="D107" s="105" t="s">
        <v>49</v>
      </c>
      <c r="E107" s="105" t="s">
        <v>72</v>
      </c>
      <c r="F107" s="105" t="s">
        <v>93</v>
      </c>
      <c r="G107" s="105" t="s">
        <v>109</v>
      </c>
      <c r="H107" s="105" t="s">
        <v>42</v>
      </c>
      <c r="I107" s="79">
        <f>'[2]прил3'!J109</f>
        <v>290.20076</v>
      </c>
      <c r="J107" s="79">
        <f>'[2]прил3'!K109</f>
        <v>290.20076</v>
      </c>
      <c r="K107" s="78">
        <f>J107/I107*100</f>
        <v>100</v>
      </c>
    </row>
    <row r="108" spans="1:11" ht="22.5" hidden="1">
      <c r="A108" s="110" t="s">
        <v>284</v>
      </c>
      <c r="B108" s="105" t="s">
        <v>4</v>
      </c>
      <c r="C108" s="105" t="s">
        <v>1</v>
      </c>
      <c r="D108" s="105" t="s">
        <v>49</v>
      </c>
      <c r="E108" s="105" t="s">
        <v>72</v>
      </c>
      <c r="F108" s="105" t="s">
        <v>93</v>
      </c>
      <c r="G108" s="105" t="s">
        <v>109</v>
      </c>
      <c r="H108" s="105" t="s">
        <v>120</v>
      </c>
      <c r="I108" s="79">
        <f>'[2]прил3'!J110</f>
        <v>0</v>
      </c>
      <c r="J108" s="79">
        <f>'[2]прил3'!K110</f>
        <v>0</v>
      </c>
      <c r="K108" s="78" t="e">
        <f>'[2]прил3'!L110</f>
        <v>#DIV/0!</v>
      </c>
    </row>
    <row r="109" spans="1:11" ht="12.75">
      <c r="A109" s="97" t="s">
        <v>36</v>
      </c>
      <c r="B109" s="98" t="s">
        <v>57</v>
      </c>
      <c r="C109" s="99"/>
      <c r="D109" s="99" t="s">
        <v>67</v>
      </c>
      <c r="E109" s="99" t="s">
        <v>67</v>
      </c>
      <c r="F109" s="99"/>
      <c r="G109" s="99" t="s">
        <v>67</v>
      </c>
      <c r="H109" s="99" t="s">
        <v>67</v>
      </c>
      <c r="I109" s="100">
        <f aca="true" t="shared" si="10" ref="I109:J111">I110</f>
        <v>2087.5</v>
      </c>
      <c r="J109" s="100">
        <f t="shared" si="10"/>
        <v>2087.5</v>
      </c>
      <c r="K109" s="101">
        <f>J109/I109*100</f>
        <v>100</v>
      </c>
    </row>
    <row r="110" spans="1:11" ht="12.75">
      <c r="A110" s="81" t="s">
        <v>35</v>
      </c>
      <c r="B110" s="83" t="s">
        <v>57</v>
      </c>
      <c r="C110" s="83" t="s">
        <v>68</v>
      </c>
      <c r="D110" s="83" t="s">
        <v>67</v>
      </c>
      <c r="E110" s="83" t="s">
        <v>67</v>
      </c>
      <c r="F110" s="83"/>
      <c r="G110" s="83" t="s">
        <v>67</v>
      </c>
      <c r="H110" s="83" t="s">
        <v>67</v>
      </c>
      <c r="I110" s="102">
        <f t="shared" si="10"/>
        <v>2087.5</v>
      </c>
      <c r="J110" s="102">
        <f t="shared" si="10"/>
        <v>2087.5</v>
      </c>
      <c r="K110" s="103">
        <f>J110/I110*100</f>
        <v>100</v>
      </c>
    </row>
    <row r="111" spans="1:13" s="77" customFormat="1" ht="22.5">
      <c r="A111" s="104" t="s">
        <v>103</v>
      </c>
      <c r="B111" s="105" t="s">
        <v>57</v>
      </c>
      <c r="C111" s="105" t="s">
        <v>68</v>
      </c>
      <c r="D111" s="105" t="s">
        <v>49</v>
      </c>
      <c r="E111" s="105" t="s">
        <v>40</v>
      </c>
      <c r="F111" s="105"/>
      <c r="G111" s="105" t="s">
        <v>67</v>
      </c>
      <c r="H111" s="105" t="s">
        <v>67</v>
      </c>
      <c r="I111" s="106">
        <f t="shared" si="10"/>
        <v>2087.5</v>
      </c>
      <c r="J111" s="106">
        <f t="shared" si="10"/>
        <v>2087.5</v>
      </c>
      <c r="K111" s="107">
        <f>K112</f>
        <v>200</v>
      </c>
      <c r="M111" s="10"/>
    </row>
    <row r="112" spans="1:13" s="19" customFormat="1" ht="33.75">
      <c r="A112" s="108" t="s">
        <v>104</v>
      </c>
      <c r="B112" s="109" t="s">
        <v>57</v>
      </c>
      <c r="C112" s="109" t="s">
        <v>68</v>
      </c>
      <c r="D112" s="109" t="s">
        <v>49</v>
      </c>
      <c r="E112" s="109" t="s">
        <v>72</v>
      </c>
      <c r="F112" s="109"/>
      <c r="G112" s="109" t="s">
        <v>67</v>
      </c>
      <c r="H112" s="109" t="s">
        <v>67</v>
      </c>
      <c r="I112" s="106">
        <f>I113+I119</f>
        <v>2087.5</v>
      </c>
      <c r="J112" s="106">
        <f>J113+J119</f>
        <v>2087.5</v>
      </c>
      <c r="K112" s="107">
        <f>K113+K119</f>
        <v>200</v>
      </c>
      <c r="M112" s="10"/>
    </row>
    <row r="113" spans="1:11" ht="33.75">
      <c r="A113" s="104" t="s">
        <v>293</v>
      </c>
      <c r="B113" s="105" t="s">
        <v>57</v>
      </c>
      <c r="C113" s="105" t="s">
        <v>68</v>
      </c>
      <c r="D113" s="105" t="s">
        <v>49</v>
      </c>
      <c r="E113" s="105" t="s">
        <v>72</v>
      </c>
      <c r="F113" s="105" t="s">
        <v>93</v>
      </c>
      <c r="G113" s="105" t="s">
        <v>294</v>
      </c>
      <c r="H113" s="105"/>
      <c r="I113" s="79">
        <f>I114+I117</f>
        <v>39</v>
      </c>
      <c r="J113" s="79">
        <f>J114+J117</f>
        <v>39</v>
      </c>
      <c r="K113" s="78">
        <f aca="true" t="shared" si="11" ref="K113:K124">J113/I113*100</f>
        <v>100</v>
      </c>
    </row>
    <row r="114" spans="1:11" ht="22.5">
      <c r="A114" s="104" t="s">
        <v>56</v>
      </c>
      <c r="B114" s="105" t="s">
        <v>57</v>
      </c>
      <c r="C114" s="105" t="s">
        <v>68</v>
      </c>
      <c r="D114" s="105" t="s">
        <v>49</v>
      </c>
      <c r="E114" s="105" t="s">
        <v>72</v>
      </c>
      <c r="F114" s="105" t="s">
        <v>93</v>
      </c>
      <c r="G114" s="105" t="s">
        <v>110</v>
      </c>
      <c r="H114" s="105"/>
      <c r="I114" s="79">
        <f>I116+I115</f>
        <v>18</v>
      </c>
      <c r="J114" s="79">
        <f>J116+J115</f>
        <v>18</v>
      </c>
      <c r="K114" s="78">
        <f t="shared" si="11"/>
        <v>100</v>
      </c>
    </row>
    <row r="115" spans="1:12" ht="33.75" hidden="1">
      <c r="A115" s="110" t="s">
        <v>6</v>
      </c>
      <c r="B115" s="105" t="s">
        <v>57</v>
      </c>
      <c r="C115" s="105" t="s">
        <v>68</v>
      </c>
      <c r="D115" s="105" t="s">
        <v>49</v>
      </c>
      <c r="E115" s="105" t="s">
        <v>72</v>
      </c>
      <c r="F115" s="105" t="s">
        <v>93</v>
      </c>
      <c r="G115" s="105" t="s">
        <v>110</v>
      </c>
      <c r="H115" s="105" t="s">
        <v>123</v>
      </c>
      <c r="I115" s="79">
        <f>'[2]прил3'!J117</f>
        <v>0</v>
      </c>
      <c r="J115" s="79">
        <f>'[2]прил3'!K117</f>
        <v>0</v>
      </c>
      <c r="K115" s="78" t="e">
        <f t="shared" si="11"/>
        <v>#DIV/0!</v>
      </c>
      <c r="L115" s="10" t="s">
        <v>260</v>
      </c>
    </row>
    <row r="116" spans="1:11" ht="33.75">
      <c r="A116" s="110" t="s">
        <v>6</v>
      </c>
      <c r="B116" s="105" t="s">
        <v>57</v>
      </c>
      <c r="C116" s="105" t="s">
        <v>68</v>
      </c>
      <c r="D116" s="105" t="s">
        <v>49</v>
      </c>
      <c r="E116" s="105" t="s">
        <v>72</v>
      </c>
      <c r="F116" s="105" t="s">
        <v>93</v>
      </c>
      <c r="G116" s="105" t="s">
        <v>110</v>
      </c>
      <c r="H116" s="105" t="s">
        <v>9</v>
      </c>
      <c r="I116" s="79">
        <f>'[2]прил3'!J118</f>
        <v>18</v>
      </c>
      <c r="J116" s="79">
        <f>'[2]прил3'!K118</f>
        <v>18</v>
      </c>
      <c r="K116" s="78">
        <f t="shared" si="11"/>
        <v>100</v>
      </c>
    </row>
    <row r="117" spans="1:11" ht="12.75">
      <c r="A117" s="104" t="s">
        <v>5</v>
      </c>
      <c r="B117" s="105" t="s">
        <v>57</v>
      </c>
      <c r="C117" s="105" t="s">
        <v>68</v>
      </c>
      <c r="D117" s="105" t="s">
        <v>49</v>
      </c>
      <c r="E117" s="105" t="s">
        <v>72</v>
      </c>
      <c r="F117" s="105" t="s">
        <v>93</v>
      </c>
      <c r="G117" s="105" t="s">
        <v>111</v>
      </c>
      <c r="H117" s="105"/>
      <c r="I117" s="79">
        <f>I118</f>
        <v>21</v>
      </c>
      <c r="J117" s="79">
        <f>J118</f>
        <v>21</v>
      </c>
      <c r="K117" s="78">
        <f t="shared" si="11"/>
        <v>100</v>
      </c>
    </row>
    <row r="118" spans="1:11" ht="33.75">
      <c r="A118" s="110" t="s">
        <v>6</v>
      </c>
      <c r="B118" s="105" t="s">
        <v>57</v>
      </c>
      <c r="C118" s="105" t="s">
        <v>68</v>
      </c>
      <c r="D118" s="105" t="s">
        <v>49</v>
      </c>
      <c r="E118" s="105" t="s">
        <v>72</v>
      </c>
      <c r="F118" s="105" t="s">
        <v>93</v>
      </c>
      <c r="G118" s="105" t="s">
        <v>111</v>
      </c>
      <c r="H118" s="105" t="s">
        <v>9</v>
      </c>
      <c r="I118" s="79">
        <f>'[2]прил3'!J121</f>
        <v>21</v>
      </c>
      <c r="J118" s="79">
        <f>'[2]прил3'!K121</f>
        <v>21</v>
      </c>
      <c r="K118" s="78">
        <f t="shared" si="11"/>
        <v>100</v>
      </c>
    </row>
    <row r="119" spans="1:13" s="77" customFormat="1" ht="33.75">
      <c r="A119" s="104" t="s">
        <v>257</v>
      </c>
      <c r="B119" s="105" t="s">
        <v>57</v>
      </c>
      <c r="C119" s="105" t="s">
        <v>68</v>
      </c>
      <c r="D119" s="105" t="s">
        <v>49</v>
      </c>
      <c r="E119" s="105" t="s">
        <v>72</v>
      </c>
      <c r="F119" s="105" t="s">
        <v>93</v>
      </c>
      <c r="G119" s="105" t="s">
        <v>262</v>
      </c>
      <c r="H119" s="105" t="s">
        <v>67</v>
      </c>
      <c r="I119" s="79">
        <f>I120</f>
        <v>2048.5</v>
      </c>
      <c r="J119" s="79">
        <f>J120</f>
        <v>2048.5</v>
      </c>
      <c r="K119" s="78">
        <f t="shared" si="11"/>
        <v>100</v>
      </c>
      <c r="M119" s="10"/>
    </row>
    <row r="120" spans="1:13" s="19" customFormat="1" ht="56.25">
      <c r="A120" s="104" t="s">
        <v>258</v>
      </c>
      <c r="B120" s="105" t="s">
        <v>57</v>
      </c>
      <c r="C120" s="105" t="s">
        <v>68</v>
      </c>
      <c r="D120" s="105" t="s">
        <v>49</v>
      </c>
      <c r="E120" s="105" t="s">
        <v>72</v>
      </c>
      <c r="F120" s="105" t="s">
        <v>93</v>
      </c>
      <c r="G120" s="105" t="s">
        <v>95</v>
      </c>
      <c r="H120" s="105" t="s">
        <v>67</v>
      </c>
      <c r="I120" s="79">
        <f>I122+I121</f>
        <v>2048.5</v>
      </c>
      <c r="J120" s="79">
        <f>J122+J121</f>
        <v>2048.5</v>
      </c>
      <c r="K120" s="78">
        <f t="shared" si="11"/>
        <v>100</v>
      </c>
      <c r="M120" s="10"/>
    </row>
    <row r="121" spans="1:13" s="19" customFormat="1" ht="12.75">
      <c r="A121" s="110" t="s">
        <v>89</v>
      </c>
      <c r="B121" s="105" t="s">
        <v>57</v>
      </c>
      <c r="C121" s="105" t="s">
        <v>68</v>
      </c>
      <c r="D121" s="105" t="s">
        <v>49</v>
      </c>
      <c r="E121" s="105" t="s">
        <v>72</v>
      </c>
      <c r="F121" s="105" t="s">
        <v>93</v>
      </c>
      <c r="G121" s="105" t="s">
        <v>95</v>
      </c>
      <c r="H121" s="105" t="s">
        <v>296</v>
      </c>
      <c r="I121" s="79">
        <f>'[2]прил3'!J124</f>
        <v>334</v>
      </c>
      <c r="J121" s="79">
        <f>'[2]прил3'!K124</f>
        <v>334</v>
      </c>
      <c r="K121" s="78">
        <f t="shared" si="11"/>
        <v>100</v>
      </c>
      <c r="M121" s="10"/>
    </row>
    <row r="122" spans="1:11" ht="33.75">
      <c r="A122" s="110" t="s">
        <v>6</v>
      </c>
      <c r="B122" s="105" t="s">
        <v>57</v>
      </c>
      <c r="C122" s="105" t="s">
        <v>68</v>
      </c>
      <c r="D122" s="105" t="s">
        <v>49</v>
      </c>
      <c r="E122" s="105" t="s">
        <v>72</v>
      </c>
      <c r="F122" s="105" t="s">
        <v>93</v>
      </c>
      <c r="G122" s="105" t="s">
        <v>95</v>
      </c>
      <c r="H122" s="105" t="s">
        <v>9</v>
      </c>
      <c r="I122" s="79">
        <f>'[2]прил3'!J125</f>
        <v>1714.5</v>
      </c>
      <c r="J122" s="79">
        <f>'[2]прил3'!K125</f>
        <v>1714.5</v>
      </c>
      <c r="K122" s="78">
        <f t="shared" si="11"/>
        <v>100</v>
      </c>
    </row>
    <row r="123" spans="1:11" ht="12.75">
      <c r="A123" s="97" t="s">
        <v>60</v>
      </c>
      <c r="B123" s="98" t="s">
        <v>3</v>
      </c>
      <c r="C123" s="99"/>
      <c r="D123" s="99"/>
      <c r="E123" s="99"/>
      <c r="F123" s="99"/>
      <c r="G123" s="99" t="s">
        <v>67</v>
      </c>
      <c r="H123" s="99" t="s">
        <v>67</v>
      </c>
      <c r="I123" s="100">
        <f>I124+I167</f>
        <v>209.77675</v>
      </c>
      <c r="J123" s="100">
        <f>J124+J167</f>
        <v>209.77675</v>
      </c>
      <c r="K123" s="101">
        <f t="shared" si="11"/>
        <v>100</v>
      </c>
    </row>
    <row r="124" spans="1:11" ht="12.75">
      <c r="A124" s="81" t="s">
        <v>32</v>
      </c>
      <c r="B124" s="83" t="s">
        <v>3</v>
      </c>
      <c r="C124" s="83" t="s">
        <v>68</v>
      </c>
      <c r="D124" s="83"/>
      <c r="E124" s="83" t="s">
        <v>67</v>
      </c>
      <c r="F124" s="83"/>
      <c r="G124" s="83" t="s">
        <v>67</v>
      </c>
      <c r="H124" s="83" t="s">
        <v>67</v>
      </c>
      <c r="I124" s="102">
        <f aca="true" t="shared" si="12" ref="I124:J128">I125</f>
        <v>209.77675</v>
      </c>
      <c r="J124" s="102">
        <f t="shared" si="12"/>
        <v>209.77675</v>
      </c>
      <c r="K124" s="103">
        <f t="shared" si="11"/>
        <v>100</v>
      </c>
    </row>
    <row r="125" spans="1:11" ht="22.5">
      <c r="A125" s="104" t="s">
        <v>103</v>
      </c>
      <c r="B125" s="105" t="s">
        <v>3</v>
      </c>
      <c r="C125" s="105" t="s">
        <v>68</v>
      </c>
      <c r="D125" s="105" t="s">
        <v>49</v>
      </c>
      <c r="E125" s="105" t="s">
        <v>40</v>
      </c>
      <c r="F125" s="105"/>
      <c r="G125" s="105" t="s">
        <v>67</v>
      </c>
      <c r="H125" s="105" t="s">
        <v>67</v>
      </c>
      <c r="I125" s="106">
        <f t="shared" si="12"/>
        <v>209.77675</v>
      </c>
      <c r="J125" s="106">
        <f t="shared" si="12"/>
        <v>209.77675</v>
      </c>
      <c r="K125" s="107">
        <f>K126</f>
        <v>100</v>
      </c>
    </row>
    <row r="126" spans="1:11" ht="33.75">
      <c r="A126" s="108" t="s">
        <v>104</v>
      </c>
      <c r="B126" s="109" t="s">
        <v>3</v>
      </c>
      <c r="C126" s="109" t="s">
        <v>68</v>
      </c>
      <c r="D126" s="109" t="s">
        <v>49</v>
      </c>
      <c r="E126" s="109" t="s">
        <v>72</v>
      </c>
      <c r="F126" s="109" t="s">
        <v>93</v>
      </c>
      <c r="G126" s="109" t="s">
        <v>67</v>
      </c>
      <c r="H126" s="109" t="s">
        <v>67</v>
      </c>
      <c r="I126" s="106">
        <f t="shared" si="12"/>
        <v>209.77675</v>
      </c>
      <c r="J126" s="106">
        <f t="shared" si="12"/>
        <v>209.77675</v>
      </c>
      <c r="K126" s="107">
        <f>K127</f>
        <v>100</v>
      </c>
    </row>
    <row r="127" spans="1:11" ht="22.5">
      <c r="A127" s="104" t="s">
        <v>52</v>
      </c>
      <c r="B127" s="105" t="s">
        <v>3</v>
      </c>
      <c r="C127" s="105" t="s">
        <v>68</v>
      </c>
      <c r="D127" s="105" t="s">
        <v>49</v>
      </c>
      <c r="E127" s="105" t="s">
        <v>72</v>
      </c>
      <c r="F127" s="105" t="s">
        <v>93</v>
      </c>
      <c r="G127" s="105" t="s">
        <v>112</v>
      </c>
      <c r="H127" s="105" t="s">
        <v>67</v>
      </c>
      <c r="I127" s="106">
        <f t="shared" si="12"/>
        <v>209.77675</v>
      </c>
      <c r="J127" s="106">
        <f t="shared" si="12"/>
        <v>209.77675</v>
      </c>
      <c r="K127" s="78">
        <f aca="true" t="shared" si="13" ref="K127:K142">J127/I127*100</f>
        <v>100</v>
      </c>
    </row>
    <row r="128" spans="1:11" ht="22.5">
      <c r="A128" s="104" t="s">
        <v>51</v>
      </c>
      <c r="B128" s="105" t="s">
        <v>3</v>
      </c>
      <c r="C128" s="105" t="s">
        <v>68</v>
      </c>
      <c r="D128" s="105" t="s">
        <v>49</v>
      </c>
      <c r="E128" s="105" t="s">
        <v>72</v>
      </c>
      <c r="F128" s="105" t="s">
        <v>93</v>
      </c>
      <c r="G128" s="105" t="s">
        <v>113</v>
      </c>
      <c r="H128" s="105"/>
      <c r="I128" s="79">
        <f t="shared" si="12"/>
        <v>209.77675</v>
      </c>
      <c r="J128" s="79">
        <f t="shared" si="12"/>
        <v>209.77675</v>
      </c>
      <c r="K128" s="78">
        <f t="shared" si="13"/>
        <v>100</v>
      </c>
    </row>
    <row r="129" spans="1:11" ht="12.75">
      <c r="A129" s="110" t="s">
        <v>297</v>
      </c>
      <c r="B129" s="105" t="s">
        <v>3</v>
      </c>
      <c r="C129" s="105" t="s">
        <v>68</v>
      </c>
      <c r="D129" s="105" t="s">
        <v>49</v>
      </c>
      <c r="E129" s="105" t="s">
        <v>72</v>
      </c>
      <c r="F129" s="105" t="s">
        <v>93</v>
      </c>
      <c r="G129" s="105" t="s">
        <v>113</v>
      </c>
      <c r="H129" s="105" t="s">
        <v>114</v>
      </c>
      <c r="I129" s="79">
        <f>'[2]прил3'!J132</f>
        <v>209.77675</v>
      </c>
      <c r="J129" s="79">
        <f>'[2]прил3'!K132</f>
        <v>209.77675</v>
      </c>
      <c r="K129" s="78">
        <f t="shared" si="13"/>
        <v>100</v>
      </c>
    </row>
    <row r="130" spans="1:11" ht="12.75">
      <c r="A130" s="97" t="s">
        <v>298</v>
      </c>
      <c r="B130" s="98" t="s">
        <v>264</v>
      </c>
      <c r="C130" s="99"/>
      <c r="D130" s="99" t="s">
        <v>67</v>
      </c>
      <c r="E130" s="99" t="s">
        <v>67</v>
      </c>
      <c r="F130" s="99"/>
      <c r="G130" s="99" t="s">
        <v>67</v>
      </c>
      <c r="H130" s="99" t="s">
        <v>67</v>
      </c>
      <c r="I130" s="100">
        <f>I131</f>
        <v>12298.9</v>
      </c>
      <c r="J130" s="100">
        <f>J131</f>
        <v>12298.9</v>
      </c>
      <c r="K130" s="78">
        <f t="shared" si="13"/>
        <v>100</v>
      </c>
    </row>
    <row r="131" spans="1:11" ht="12.75">
      <c r="A131" s="81" t="s">
        <v>299</v>
      </c>
      <c r="B131" s="83" t="s">
        <v>264</v>
      </c>
      <c r="C131" s="83" t="s">
        <v>68</v>
      </c>
      <c r="D131" s="83" t="s">
        <v>67</v>
      </c>
      <c r="E131" s="83" t="s">
        <v>67</v>
      </c>
      <c r="F131" s="83"/>
      <c r="G131" s="83" t="s">
        <v>67</v>
      </c>
      <c r="H131" s="83" t="s">
        <v>67</v>
      </c>
      <c r="I131" s="102">
        <f>I132+I138</f>
        <v>12298.9</v>
      </c>
      <c r="J131" s="102">
        <f>J132+J138</f>
        <v>12298.9</v>
      </c>
      <c r="K131" s="78">
        <f t="shared" si="13"/>
        <v>100</v>
      </c>
    </row>
    <row r="132" spans="1:11" ht="22.5">
      <c r="A132" s="104" t="s">
        <v>103</v>
      </c>
      <c r="B132" s="105" t="s">
        <v>264</v>
      </c>
      <c r="C132" s="105" t="s">
        <v>68</v>
      </c>
      <c r="D132" s="105" t="s">
        <v>49</v>
      </c>
      <c r="E132" s="105" t="s">
        <v>40</v>
      </c>
      <c r="F132" s="105"/>
      <c r="G132" s="105" t="s">
        <v>67</v>
      </c>
      <c r="H132" s="105" t="s">
        <v>67</v>
      </c>
      <c r="I132" s="106">
        <f aca="true" t="shared" si="14" ref="I132:J134">I133</f>
        <v>376.53164</v>
      </c>
      <c r="J132" s="106">
        <f t="shared" si="14"/>
        <v>376.53164</v>
      </c>
      <c r="K132" s="78">
        <f t="shared" si="13"/>
        <v>100</v>
      </c>
    </row>
    <row r="133" spans="1:11" ht="33.75">
      <c r="A133" s="108" t="s">
        <v>104</v>
      </c>
      <c r="B133" s="109" t="s">
        <v>264</v>
      </c>
      <c r="C133" s="109" t="s">
        <v>68</v>
      </c>
      <c r="D133" s="109" t="s">
        <v>49</v>
      </c>
      <c r="E133" s="109" t="s">
        <v>72</v>
      </c>
      <c r="F133" s="109"/>
      <c r="G133" s="109" t="s">
        <v>67</v>
      </c>
      <c r="H133" s="109" t="s">
        <v>67</v>
      </c>
      <c r="I133" s="106">
        <f t="shared" si="14"/>
        <v>376.53164</v>
      </c>
      <c r="J133" s="106">
        <f t="shared" si="14"/>
        <v>376.53164</v>
      </c>
      <c r="K133" s="78">
        <f t="shared" si="13"/>
        <v>100</v>
      </c>
    </row>
    <row r="134" spans="1:11" ht="33.75">
      <c r="A134" s="104" t="s">
        <v>293</v>
      </c>
      <c r="B134" s="105" t="s">
        <v>264</v>
      </c>
      <c r="C134" s="105" t="s">
        <v>68</v>
      </c>
      <c r="D134" s="105" t="s">
        <v>49</v>
      </c>
      <c r="E134" s="105" t="s">
        <v>72</v>
      </c>
      <c r="F134" s="105" t="s">
        <v>93</v>
      </c>
      <c r="G134" s="105" t="s">
        <v>294</v>
      </c>
      <c r="H134" s="105"/>
      <c r="I134" s="79">
        <f t="shared" si="14"/>
        <v>376.53164</v>
      </c>
      <c r="J134" s="79">
        <f t="shared" si="14"/>
        <v>376.53164</v>
      </c>
      <c r="K134" s="78">
        <f t="shared" si="13"/>
        <v>100</v>
      </c>
    </row>
    <row r="135" spans="1:11" ht="12.75">
      <c r="A135" s="104" t="s">
        <v>300</v>
      </c>
      <c r="B135" s="105" t="s">
        <v>264</v>
      </c>
      <c r="C135" s="105" t="s">
        <v>68</v>
      </c>
      <c r="D135" s="105" t="s">
        <v>49</v>
      </c>
      <c r="E135" s="105" t="s">
        <v>72</v>
      </c>
      <c r="F135" s="105" t="s">
        <v>93</v>
      </c>
      <c r="G135" s="105" t="s">
        <v>301</v>
      </c>
      <c r="H135" s="105"/>
      <c r="I135" s="79">
        <f>I137+I136</f>
        <v>376.53164</v>
      </c>
      <c r="J135" s="79">
        <f>J137+J136</f>
        <v>376.53164</v>
      </c>
      <c r="K135" s="78">
        <f t="shared" si="13"/>
        <v>100</v>
      </c>
    </row>
    <row r="136" spans="1:11" ht="32.25" hidden="1">
      <c r="A136" s="110" t="s">
        <v>6</v>
      </c>
      <c r="B136" s="105" t="s">
        <v>264</v>
      </c>
      <c r="C136" s="105" t="s">
        <v>68</v>
      </c>
      <c r="D136" s="105" t="s">
        <v>49</v>
      </c>
      <c r="E136" s="105" t="s">
        <v>72</v>
      </c>
      <c r="F136" s="105" t="s">
        <v>93</v>
      </c>
      <c r="G136" s="105" t="s">
        <v>301</v>
      </c>
      <c r="H136" s="105" t="s">
        <v>123</v>
      </c>
      <c r="I136" s="79"/>
      <c r="J136" s="79"/>
      <c r="K136" s="78" t="e">
        <f t="shared" si="13"/>
        <v>#DIV/0!</v>
      </c>
    </row>
    <row r="137" spans="1:11" ht="33.75">
      <c r="A137" s="110" t="s">
        <v>6</v>
      </c>
      <c r="B137" s="105" t="s">
        <v>264</v>
      </c>
      <c r="C137" s="105" t="s">
        <v>68</v>
      </c>
      <c r="D137" s="105" t="s">
        <v>49</v>
      </c>
      <c r="E137" s="105" t="s">
        <v>72</v>
      </c>
      <c r="F137" s="105" t="s">
        <v>93</v>
      </c>
      <c r="G137" s="105" t="s">
        <v>301</v>
      </c>
      <c r="H137" s="105" t="s">
        <v>9</v>
      </c>
      <c r="I137" s="79">
        <v>376.53164</v>
      </c>
      <c r="J137" s="79">
        <f>I137</f>
        <v>376.53164</v>
      </c>
      <c r="K137" s="78">
        <f t="shared" si="13"/>
        <v>100</v>
      </c>
    </row>
    <row r="138" spans="1:11" ht="33.75">
      <c r="A138" s="104" t="s">
        <v>257</v>
      </c>
      <c r="B138" s="105" t="s">
        <v>264</v>
      </c>
      <c r="C138" s="105" t="s">
        <v>68</v>
      </c>
      <c r="D138" s="105" t="s">
        <v>49</v>
      </c>
      <c r="E138" s="105" t="s">
        <v>72</v>
      </c>
      <c r="F138" s="105" t="s">
        <v>93</v>
      </c>
      <c r="G138" s="105" t="s">
        <v>262</v>
      </c>
      <c r="H138" s="105" t="s">
        <v>67</v>
      </c>
      <c r="I138" s="79">
        <f>I139</f>
        <v>11922.36836</v>
      </c>
      <c r="J138" s="79">
        <f>J139</f>
        <v>11922.36836</v>
      </c>
      <c r="K138" s="78">
        <f t="shared" si="13"/>
        <v>100</v>
      </c>
    </row>
    <row r="139" spans="1:11" ht="56.25">
      <c r="A139" s="104" t="s">
        <v>258</v>
      </c>
      <c r="B139" s="105" t="s">
        <v>264</v>
      </c>
      <c r="C139" s="105" t="s">
        <v>68</v>
      </c>
      <c r="D139" s="105" t="s">
        <v>49</v>
      </c>
      <c r="E139" s="105" t="s">
        <v>72</v>
      </c>
      <c r="F139" s="105" t="s">
        <v>93</v>
      </c>
      <c r="G139" s="105" t="s">
        <v>95</v>
      </c>
      <c r="H139" s="105" t="s">
        <v>67</v>
      </c>
      <c r="I139" s="79">
        <f>I141+I140</f>
        <v>11922.36836</v>
      </c>
      <c r="J139" s="79">
        <f>J141+J140</f>
        <v>11922.36836</v>
      </c>
      <c r="K139" s="78">
        <f t="shared" si="13"/>
        <v>100</v>
      </c>
    </row>
    <row r="140" spans="1:11" ht="12.75" hidden="1">
      <c r="A140" s="110" t="s">
        <v>295</v>
      </c>
      <c r="B140" s="105" t="s">
        <v>264</v>
      </c>
      <c r="C140" s="105" t="s">
        <v>68</v>
      </c>
      <c r="D140" s="105" t="s">
        <v>118</v>
      </c>
      <c r="E140" s="105" t="s">
        <v>40</v>
      </c>
      <c r="F140" s="105" t="s">
        <v>68</v>
      </c>
      <c r="G140" s="105" t="s">
        <v>276</v>
      </c>
      <c r="H140" s="105" t="s">
        <v>296</v>
      </c>
      <c r="I140" s="79"/>
      <c r="J140" s="79"/>
      <c r="K140" s="78" t="e">
        <f t="shared" si="13"/>
        <v>#DIV/0!</v>
      </c>
    </row>
    <row r="141" spans="1:11" ht="33.75">
      <c r="A141" s="110" t="s">
        <v>6</v>
      </c>
      <c r="B141" s="105" t="s">
        <v>264</v>
      </c>
      <c r="C141" s="105" t="s">
        <v>68</v>
      </c>
      <c r="D141" s="105" t="s">
        <v>49</v>
      </c>
      <c r="E141" s="105" t="s">
        <v>72</v>
      </c>
      <c r="F141" s="105" t="s">
        <v>93</v>
      </c>
      <c r="G141" s="105" t="s">
        <v>95</v>
      </c>
      <c r="H141" s="105" t="s">
        <v>9</v>
      </c>
      <c r="I141" s="79">
        <v>11922.36836</v>
      </c>
      <c r="J141" s="79">
        <f>I141</f>
        <v>11922.36836</v>
      </c>
      <c r="K141" s="78">
        <f t="shared" si="13"/>
        <v>100</v>
      </c>
    </row>
    <row r="142" spans="1:11" ht="25.5">
      <c r="A142" s="97" t="s">
        <v>34</v>
      </c>
      <c r="B142" s="98" t="s">
        <v>59</v>
      </c>
      <c r="C142" s="99"/>
      <c r="D142" s="99"/>
      <c r="E142" s="99"/>
      <c r="F142" s="99"/>
      <c r="G142" s="99"/>
      <c r="H142" s="99"/>
      <c r="I142" s="100">
        <f aca="true" t="shared" si="15" ref="I142:J144">I143</f>
        <v>11.33669</v>
      </c>
      <c r="J142" s="100">
        <f t="shared" si="15"/>
        <v>11.33669</v>
      </c>
      <c r="K142" s="101">
        <f t="shared" si="13"/>
        <v>100</v>
      </c>
    </row>
    <row r="143" spans="1:11" ht="24">
      <c r="A143" s="81" t="s">
        <v>7</v>
      </c>
      <c r="B143" s="83" t="s">
        <v>59</v>
      </c>
      <c r="C143" s="83" t="s">
        <v>68</v>
      </c>
      <c r="D143" s="83"/>
      <c r="E143" s="83"/>
      <c r="F143" s="83"/>
      <c r="G143" s="83"/>
      <c r="H143" s="83"/>
      <c r="I143" s="102">
        <f t="shared" si="15"/>
        <v>11.33669</v>
      </c>
      <c r="J143" s="102">
        <f t="shared" si="15"/>
        <v>11.33669</v>
      </c>
      <c r="K143" s="103">
        <f>K144</f>
        <v>100</v>
      </c>
    </row>
    <row r="144" spans="1:11" ht="22.5">
      <c r="A144" s="104" t="s">
        <v>103</v>
      </c>
      <c r="B144" s="105" t="s">
        <v>59</v>
      </c>
      <c r="C144" s="105" t="s">
        <v>68</v>
      </c>
      <c r="D144" s="105" t="s">
        <v>49</v>
      </c>
      <c r="E144" s="105" t="s">
        <v>40</v>
      </c>
      <c r="F144" s="105"/>
      <c r="G144" s="105"/>
      <c r="H144" s="105"/>
      <c r="I144" s="106">
        <f t="shared" si="15"/>
        <v>11.33669</v>
      </c>
      <c r="J144" s="106">
        <f t="shared" si="15"/>
        <v>11.33669</v>
      </c>
      <c r="K144" s="107">
        <f>K145</f>
        <v>100</v>
      </c>
    </row>
    <row r="145" spans="1:11" ht="33.75">
      <c r="A145" s="108" t="s">
        <v>104</v>
      </c>
      <c r="B145" s="109" t="s">
        <v>59</v>
      </c>
      <c r="C145" s="109" t="s">
        <v>68</v>
      </c>
      <c r="D145" s="109" t="s">
        <v>49</v>
      </c>
      <c r="E145" s="109" t="s">
        <v>72</v>
      </c>
      <c r="F145" s="109" t="s">
        <v>93</v>
      </c>
      <c r="G145" s="109"/>
      <c r="H145" s="109"/>
      <c r="I145" s="106">
        <f>I147</f>
        <v>11.33669</v>
      </c>
      <c r="J145" s="106">
        <f>J147</f>
        <v>11.33669</v>
      </c>
      <c r="K145" s="107">
        <f>K147</f>
        <v>100</v>
      </c>
    </row>
    <row r="146" spans="1:11" ht="12.75">
      <c r="A146" s="104" t="s">
        <v>254</v>
      </c>
      <c r="B146" s="105" t="s">
        <v>59</v>
      </c>
      <c r="C146" s="105" t="s">
        <v>68</v>
      </c>
      <c r="D146" s="105" t="s">
        <v>49</v>
      </c>
      <c r="E146" s="105" t="s">
        <v>72</v>
      </c>
      <c r="F146" s="105" t="s">
        <v>93</v>
      </c>
      <c r="G146" s="105" t="s">
        <v>255</v>
      </c>
      <c r="H146" s="105"/>
      <c r="I146" s="79">
        <f>I147</f>
        <v>11.33669</v>
      </c>
      <c r="J146" s="79">
        <f>J147</f>
        <v>11.33669</v>
      </c>
      <c r="K146" s="78">
        <f>J146/I146*100</f>
        <v>100</v>
      </c>
    </row>
    <row r="147" spans="1:11" ht="12.75">
      <c r="A147" s="104" t="s">
        <v>302</v>
      </c>
      <c r="B147" s="105" t="s">
        <v>59</v>
      </c>
      <c r="C147" s="105" t="s">
        <v>68</v>
      </c>
      <c r="D147" s="105" t="s">
        <v>49</v>
      </c>
      <c r="E147" s="105" t="s">
        <v>72</v>
      </c>
      <c r="F147" s="105" t="s">
        <v>93</v>
      </c>
      <c r="G147" s="105" t="s">
        <v>303</v>
      </c>
      <c r="H147" s="105" t="s">
        <v>67</v>
      </c>
      <c r="I147" s="79">
        <f>I148</f>
        <v>11.33669</v>
      </c>
      <c r="J147" s="79">
        <f>J148</f>
        <v>11.33669</v>
      </c>
      <c r="K147" s="78">
        <f>J147/I147*100</f>
        <v>100</v>
      </c>
    </row>
    <row r="148" spans="1:11" ht="13.5" thickBot="1">
      <c r="A148" s="111" t="s">
        <v>8</v>
      </c>
      <c r="B148" s="112" t="s">
        <v>59</v>
      </c>
      <c r="C148" s="112" t="s">
        <v>68</v>
      </c>
      <c r="D148" s="112" t="s">
        <v>49</v>
      </c>
      <c r="E148" s="112" t="s">
        <v>72</v>
      </c>
      <c r="F148" s="112" t="s">
        <v>93</v>
      </c>
      <c r="G148" s="112" t="s">
        <v>303</v>
      </c>
      <c r="H148" s="112">
        <v>730</v>
      </c>
      <c r="I148" s="85">
        <f>'[2]прил3'!J166</f>
        <v>11.33669</v>
      </c>
      <c r="J148" s="85">
        <f>'[2]прил3'!K166</f>
        <v>11.33669</v>
      </c>
      <c r="K148" s="86">
        <f>J148/I148*100</f>
        <v>100</v>
      </c>
    </row>
  </sheetData>
  <sheetProtection formatCells="0" formatColumns="0" formatRows="0" insertColumns="0" insertRows="0" insertHyperlinks="0" autoFilter="0"/>
  <mergeCells count="2">
    <mergeCell ref="D11:G11"/>
    <mergeCell ref="A8:K8"/>
  </mergeCells>
  <conditionalFormatting sqref="A12:G12">
    <cfRule type="expression" priority="1" dxfId="4" stopIfTrue="1">
      <formula>$B12=""</formula>
    </cfRule>
    <cfRule type="expression" priority="2" dxfId="3" stopIfTrue="1">
      <formula>$C12&lt;&gt;""</formula>
    </cfRule>
  </conditionalFormatting>
  <conditionalFormatting sqref="A13:G14 A85 A69:K69 A123:K123 A61:K61 A130:J130 A80:K80 A109:K109 A142:K142 H14:K14">
    <cfRule type="expression" priority="3" dxfId="4" stopIfTrue="1">
      <formula>$C13=""</formula>
    </cfRule>
    <cfRule type="expression" priority="4" dxfId="3" stopIfTrue="1">
      <formula>$D13&lt;&gt;""</formula>
    </cfRule>
  </conditionalFormatting>
  <conditionalFormatting sqref="A62:H68 A94:H108 A70:H79 A110:H122 A143:H148 A81:A84 B81:H93 A87:A93 A124:H129 A131:H141 A15:H60">
    <cfRule type="expression" priority="5" dxfId="4" stopIfTrue="1">
      <formula>$H15=""</formula>
    </cfRule>
    <cfRule type="expression" priority="6" dxfId="3" stopIfTrue="1">
      <formula>#REF!&lt;&gt;""</formula>
    </cfRule>
    <cfRule type="expression" priority="7" dxfId="2" stopIfTrue="1">
      <formula>AND($I15="",$H15&lt;&gt;"")</formula>
    </cfRule>
  </conditionalFormatting>
  <conditionalFormatting sqref="A86">
    <cfRule type="expression" priority="8" dxfId="4" stopIfTrue="1">
      <formula>$G86=""</formula>
    </cfRule>
    <cfRule type="expression" priority="9" dxfId="3" stopIfTrue="1">
      <formula>#REF!&lt;&gt;""</formula>
    </cfRule>
    <cfRule type="expression" priority="10" dxfId="2" stopIfTrue="1">
      <formula>AND($H86="",$G86&lt;&gt;"")</formula>
    </cfRule>
  </conditionalFormatting>
  <conditionalFormatting sqref="H5:H6">
    <cfRule type="expression" priority="11" dxfId="0" stopIfTrue="1">
      <formula>#REF!&lt;&gt;""</formula>
    </cfRule>
  </conditionalFormatting>
  <printOptions/>
  <pageMargins left="0.7874015748031497" right="0.1968503937007874" top="0.3937007874015748" bottom="0.3937007874015748" header="0" footer="0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6"/>
  <sheetViews>
    <sheetView tabSelected="1" view="pageBreakPreview" zoomScaleSheetLayoutView="100" workbookViewId="0" topLeftCell="A1">
      <selection activeCell="A90" sqref="A90:IV91"/>
    </sheetView>
  </sheetViews>
  <sheetFormatPr defaultColWidth="9.00390625" defaultRowHeight="12.75"/>
  <cols>
    <col min="1" max="1" width="54.375" style="12" customWidth="1"/>
    <col min="2" max="2" width="5.75390625" style="13" customWidth="1"/>
    <col min="3" max="3" width="4.00390625" style="12" bestFit="1" customWidth="1"/>
    <col min="4" max="4" width="4.625" style="12" bestFit="1" customWidth="1"/>
    <col min="5" max="5" width="3.25390625" style="12" bestFit="1" customWidth="1"/>
    <col min="6" max="6" width="2.375" style="12" bestFit="1" customWidth="1"/>
    <col min="7" max="7" width="3.625" style="12" customWidth="1"/>
    <col min="8" max="8" width="7.625" style="12" bestFit="1" customWidth="1"/>
    <col min="9" max="9" width="4.375" style="12" bestFit="1" customWidth="1"/>
    <col min="10" max="10" width="17.125" style="14" customWidth="1"/>
    <col min="11" max="11" width="13.75390625" style="10" customWidth="1"/>
    <col min="12" max="12" width="10.625" style="10" customWidth="1"/>
    <col min="13" max="16384" width="9.125" style="10" customWidth="1"/>
  </cols>
  <sheetData>
    <row r="1" spans="2:12" ht="18.75">
      <c r="B1" s="11"/>
      <c r="J1" s="24" t="s">
        <v>82</v>
      </c>
      <c r="K1" s="25"/>
      <c r="L1" s="25"/>
    </row>
    <row r="2" spans="2:12" ht="18.75">
      <c r="B2" s="11"/>
      <c r="J2" s="24" t="s">
        <v>125</v>
      </c>
      <c r="K2" s="26"/>
      <c r="L2" s="26"/>
    </row>
    <row r="3" spans="2:12" ht="18.75">
      <c r="B3" s="11"/>
      <c r="J3" s="24" t="s">
        <v>243</v>
      </c>
      <c r="K3" s="25"/>
      <c r="L3" s="25"/>
    </row>
    <row r="4" spans="2:12" ht="18.75">
      <c r="B4" s="11"/>
      <c r="J4" s="24" t="s">
        <v>126</v>
      </c>
      <c r="K4" s="25"/>
      <c r="L4" s="25"/>
    </row>
    <row r="5" spans="2:12" ht="18.75">
      <c r="B5" s="11"/>
      <c r="C5" s="75"/>
      <c r="D5" s="75"/>
      <c r="E5" s="75"/>
      <c r="F5" s="75"/>
      <c r="G5" s="75"/>
      <c r="H5" s="14"/>
      <c r="I5" s="6"/>
      <c r="J5" s="24" t="s">
        <v>127</v>
      </c>
      <c r="K5" s="25"/>
      <c r="L5" s="25"/>
    </row>
    <row r="6" spans="2:12" ht="16.5" customHeight="1">
      <c r="B6" s="9"/>
      <c r="I6" s="7"/>
      <c r="J6" s="24" t="s">
        <v>238</v>
      </c>
      <c r="K6" s="11"/>
      <c r="L6" s="11"/>
    </row>
    <row r="7" spans="2:15" ht="16.5" customHeight="1">
      <c r="B7" s="4"/>
      <c r="I7" s="7"/>
      <c r="J7" s="8"/>
      <c r="O7" s="76"/>
    </row>
    <row r="8" spans="1:9" ht="26.25" customHeight="1">
      <c r="A8" s="15"/>
      <c r="B8" s="16"/>
      <c r="C8" s="16"/>
      <c r="D8" s="16"/>
      <c r="E8" s="16"/>
      <c r="F8" s="16"/>
      <c r="G8" s="16"/>
      <c r="H8" s="16"/>
      <c r="I8" s="16"/>
    </row>
    <row r="9" spans="1:12" ht="77.25" customHeight="1">
      <c r="A9" s="136" t="s">
        <v>246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9" ht="12.75">
      <c r="A10" s="15"/>
      <c r="B10" s="16"/>
      <c r="C10" s="16"/>
      <c r="D10" s="16"/>
      <c r="E10" s="16"/>
      <c r="F10" s="16"/>
      <c r="G10" s="16"/>
      <c r="H10" s="16"/>
      <c r="I10" s="16"/>
    </row>
    <row r="11" spans="1:10" ht="13.5" thickBot="1">
      <c r="A11" s="17"/>
      <c r="B11" s="16"/>
      <c r="C11" s="17"/>
      <c r="D11" s="17"/>
      <c r="E11" s="17"/>
      <c r="F11" s="17"/>
      <c r="G11" s="17"/>
      <c r="H11" s="17"/>
      <c r="I11" s="17"/>
      <c r="J11" s="18"/>
    </row>
    <row r="12" spans="1:12" ht="25.5">
      <c r="A12" s="113" t="s">
        <v>61</v>
      </c>
      <c r="B12" s="114" t="s">
        <v>62</v>
      </c>
      <c r="C12" s="114" t="s">
        <v>63</v>
      </c>
      <c r="D12" s="114" t="s">
        <v>64</v>
      </c>
      <c r="E12" s="137" t="s">
        <v>65</v>
      </c>
      <c r="F12" s="137"/>
      <c r="G12" s="137"/>
      <c r="H12" s="137"/>
      <c r="I12" s="114" t="s">
        <v>66</v>
      </c>
      <c r="J12" s="90" t="s">
        <v>128</v>
      </c>
      <c r="K12" s="90" t="s">
        <v>241</v>
      </c>
      <c r="L12" s="91" t="s">
        <v>130</v>
      </c>
    </row>
    <row r="13" spans="1:12" s="123" customFormat="1" ht="23.25" customHeight="1">
      <c r="A13" s="118" t="s">
        <v>58</v>
      </c>
      <c r="B13" s="119"/>
      <c r="C13" s="120"/>
      <c r="D13" s="120"/>
      <c r="E13" s="120"/>
      <c r="F13" s="120"/>
      <c r="G13" s="120"/>
      <c r="H13" s="120" t="s">
        <v>67</v>
      </c>
      <c r="I13" s="121" t="s">
        <v>67</v>
      </c>
      <c r="J13" s="117">
        <f>J14</f>
        <v>102667.60408999998</v>
      </c>
      <c r="K13" s="117">
        <f>K14</f>
        <v>102533.61352999999</v>
      </c>
      <c r="L13" s="122">
        <f aca="true" t="shared" si="0" ref="L13:L44">K13/J13*100</f>
        <v>99.86949090593122</v>
      </c>
    </row>
    <row r="14" spans="1:12" s="77" customFormat="1" ht="12.75">
      <c r="A14" s="92" t="s">
        <v>251</v>
      </c>
      <c r="B14" s="93" t="s">
        <v>250</v>
      </c>
      <c r="C14" s="93"/>
      <c r="D14" s="93"/>
      <c r="E14" s="93"/>
      <c r="F14" s="93"/>
      <c r="G14" s="93"/>
      <c r="H14" s="93"/>
      <c r="I14" s="94"/>
      <c r="J14" s="95">
        <f>J15+J63+J71+J82+J111+J126+J160+J133</f>
        <v>102667.60408999998</v>
      </c>
      <c r="K14" s="95">
        <f>K15+K63+K71+K82+K111+K126+K160+K133</f>
        <v>102533.61352999999</v>
      </c>
      <c r="L14" s="115">
        <f t="shared" si="0"/>
        <v>99.86949090593122</v>
      </c>
    </row>
    <row r="15" spans="1:12" s="77" customFormat="1" ht="12.75">
      <c r="A15" s="97" t="s">
        <v>22</v>
      </c>
      <c r="B15" s="98" t="s">
        <v>250</v>
      </c>
      <c r="C15" s="98" t="s">
        <v>68</v>
      </c>
      <c r="D15" s="99"/>
      <c r="E15" s="99"/>
      <c r="F15" s="99"/>
      <c r="G15" s="99"/>
      <c r="H15" s="99" t="s">
        <v>67</v>
      </c>
      <c r="I15" s="99" t="s">
        <v>67</v>
      </c>
      <c r="J15" s="100">
        <f>J16+J29+J55+J61</f>
        <v>4544.149759999999</v>
      </c>
      <c r="K15" s="100">
        <f>K16+K29+K55+K61</f>
        <v>4544.149759999999</v>
      </c>
      <c r="L15" s="78">
        <f t="shared" si="0"/>
        <v>100</v>
      </c>
    </row>
    <row r="16" spans="1:12" s="19" customFormat="1" ht="26.25" customHeight="1">
      <c r="A16" s="81" t="s">
        <v>38</v>
      </c>
      <c r="B16" s="82" t="s">
        <v>250</v>
      </c>
      <c r="C16" s="83" t="s">
        <v>68</v>
      </c>
      <c r="D16" s="83" t="s">
        <v>2</v>
      </c>
      <c r="E16" s="83"/>
      <c r="F16" s="83"/>
      <c r="G16" s="83"/>
      <c r="H16" s="83"/>
      <c r="I16" s="83"/>
      <c r="J16" s="102">
        <f>J17</f>
        <v>490.92107</v>
      </c>
      <c r="K16" s="102">
        <f>K17</f>
        <v>490.92107</v>
      </c>
      <c r="L16" s="78">
        <f t="shared" si="0"/>
        <v>100</v>
      </c>
    </row>
    <row r="17" spans="1:12" s="27" customFormat="1" ht="22.5">
      <c r="A17" s="104" t="s">
        <v>103</v>
      </c>
      <c r="B17" s="105" t="s">
        <v>250</v>
      </c>
      <c r="C17" s="105" t="s">
        <v>68</v>
      </c>
      <c r="D17" s="105" t="s">
        <v>2</v>
      </c>
      <c r="E17" s="105" t="s">
        <v>92</v>
      </c>
      <c r="F17" s="105" t="s">
        <v>40</v>
      </c>
      <c r="G17" s="105"/>
      <c r="H17" s="105"/>
      <c r="I17" s="105"/>
      <c r="J17" s="106">
        <f>J18+J22</f>
        <v>490.92107</v>
      </c>
      <c r="K17" s="106">
        <f>K18+K22</f>
        <v>490.92107</v>
      </c>
      <c r="L17" s="78">
        <f t="shared" si="0"/>
        <v>100</v>
      </c>
    </row>
    <row r="18" spans="1:12" s="27" customFormat="1" ht="33.75" hidden="1">
      <c r="A18" s="108" t="s">
        <v>104</v>
      </c>
      <c r="B18" s="109" t="s">
        <v>253</v>
      </c>
      <c r="C18" s="109" t="s">
        <v>68</v>
      </c>
      <c r="D18" s="109" t="s">
        <v>2</v>
      </c>
      <c r="E18" s="109" t="s">
        <v>49</v>
      </c>
      <c r="F18" s="109" t="s">
        <v>72</v>
      </c>
      <c r="G18" s="109" t="s">
        <v>93</v>
      </c>
      <c r="H18" s="109"/>
      <c r="I18" s="109"/>
      <c r="J18" s="106">
        <f aca="true" t="shared" si="1" ref="J18:K20">J19</f>
        <v>0</v>
      </c>
      <c r="K18" s="106">
        <f t="shared" si="1"/>
        <v>0</v>
      </c>
      <c r="L18" s="78" t="e">
        <f t="shared" si="0"/>
        <v>#DIV/0!</v>
      </c>
    </row>
    <row r="19" spans="1:12" s="27" customFormat="1" ht="12.75" hidden="1">
      <c r="A19" s="104" t="s">
        <v>254</v>
      </c>
      <c r="B19" s="105" t="s">
        <v>253</v>
      </c>
      <c r="C19" s="105" t="s">
        <v>68</v>
      </c>
      <c r="D19" s="105" t="s">
        <v>2</v>
      </c>
      <c r="E19" s="105" t="s">
        <v>49</v>
      </c>
      <c r="F19" s="105" t="s">
        <v>72</v>
      </c>
      <c r="G19" s="105" t="s">
        <v>93</v>
      </c>
      <c r="H19" s="105" t="s">
        <v>255</v>
      </c>
      <c r="I19" s="105"/>
      <c r="J19" s="106">
        <f t="shared" si="1"/>
        <v>0</v>
      </c>
      <c r="K19" s="106">
        <f t="shared" si="1"/>
        <v>0</v>
      </c>
      <c r="L19" s="78" t="e">
        <f t="shared" si="0"/>
        <v>#DIV/0!</v>
      </c>
    </row>
    <row r="20" spans="1:12" s="27" customFormat="1" ht="21" hidden="1">
      <c r="A20" s="104" t="s">
        <v>256</v>
      </c>
      <c r="B20" s="105" t="s">
        <v>253</v>
      </c>
      <c r="C20" s="105" t="s">
        <v>68</v>
      </c>
      <c r="D20" s="105" t="s">
        <v>2</v>
      </c>
      <c r="E20" s="105" t="s">
        <v>49</v>
      </c>
      <c r="F20" s="105" t="s">
        <v>72</v>
      </c>
      <c r="G20" s="105" t="s">
        <v>93</v>
      </c>
      <c r="H20" s="105" t="s">
        <v>97</v>
      </c>
      <c r="I20" s="105"/>
      <c r="J20" s="79">
        <f t="shared" si="1"/>
        <v>0</v>
      </c>
      <c r="K20" s="79">
        <f t="shared" si="1"/>
        <v>0</v>
      </c>
      <c r="L20" s="78" t="e">
        <f t="shared" si="0"/>
        <v>#DIV/0!</v>
      </c>
    </row>
    <row r="21" spans="1:12" s="27" customFormat="1" ht="22.5" hidden="1">
      <c r="A21" s="110" t="s">
        <v>44</v>
      </c>
      <c r="B21" s="105" t="s">
        <v>253</v>
      </c>
      <c r="C21" s="105" t="s">
        <v>68</v>
      </c>
      <c r="D21" s="105" t="s">
        <v>2</v>
      </c>
      <c r="E21" s="105" t="s">
        <v>49</v>
      </c>
      <c r="F21" s="105" t="s">
        <v>72</v>
      </c>
      <c r="G21" s="105" t="s">
        <v>93</v>
      </c>
      <c r="H21" s="105" t="s">
        <v>97</v>
      </c>
      <c r="I21" s="105" t="s">
        <v>41</v>
      </c>
      <c r="J21" s="79"/>
      <c r="K21" s="79"/>
      <c r="L21" s="78" t="e">
        <f t="shared" si="0"/>
        <v>#DIV/0!</v>
      </c>
    </row>
    <row r="22" spans="1:12" s="27" customFormat="1" ht="33.75">
      <c r="A22" s="104" t="s">
        <v>257</v>
      </c>
      <c r="B22" s="105" t="s">
        <v>250</v>
      </c>
      <c r="C22" s="105" t="s">
        <v>68</v>
      </c>
      <c r="D22" s="105" t="s">
        <v>2</v>
      </c>
      <c r="E22" s="105" t="s">
        <v>92</v>
      </c>
      <c r="F22" s="105" t="s">
        <v>72</v>
      </c>
      <c r="G22" s="105" t="s">
        <v>93</v>
      </c>
      <c r="H22" s="105"/>
      <c r="I22" s="105" t="s">
        <v>67</v>
      </c>
      <c r="J22" s="79">
        <f>J23+J26</f>
        <v>490.92107</v>
      </c>
      <c r="K22" s="79">
        <f>K23+K26</f>
        <v>490.92107</v>
      </c>
      <c r="L22" s="78">
        <f t="shared" si="0"/>
        <v>100</v>
      </c>
    </row>
    <row r="23" spans="1:12" s="27" customFormat="1" ht="52.5" hidden="1">
      <c r="A23" s="104" t="s">
        <v>258</v>
      </c>
      <c r="B23" s="105" t="s">
        <v>250</v>
      </c>
      <c r="C23" s="105" t="s">
        <v>68</v>
      </c>
      <c r="D23" s="105" t="s">
        <v>2</v>
      </c>
      <c r="E23" s="105" t="s">
        <v>92</v>
      </c>
      <c r="F23" s="105" t="s">
        <v>72</v>
      </c>
      <c r="G23" s="105" t="s">
        <v>93</v>
      </c>
      <c r="H23" s="105" t="s">
        <v>115</v>
      </c>
      <c r="I23" s="105" t="s">
        <v>67</v>
      </c>
      <c r="J23" s="79">
        <f>J24+J25</f>
        <v>0</v>
      </c>
      <c r="K23" s="79">
        <f>K24+K25</f>
        <v>0</v>
      </c>
      <c r="L23" s="78" t="e">
        <f t="shared" si="0"/>
        <v>#DIV/0!</v>
      </c>
    </row>
    <row r="24" spans="1:12" s="27" customFormat="1" ht="22.5" hidden="1">
      <c r="A24" s="110" t="s">
        <v>44</v>
      </c>
      <c r="B24" s="105" t="s">
        <v>250</v>
      </c>
      <c r="C24" s="105" t="s">
        <v>68</v>
      </c>
      <c r="D24" s="105" t="s">
        <v>2</v>
      </c>
      <c r="E24" s="105" t="s">
        <v>92</v>
      </c>
      <c r="F24" s="105" t="s">
        <v>72</v>
      </c>
      <c r="G24" s="105" t="s">
        <v>93</v>
      </c>
      <c r="H24" s="105" t="s">
        <v>115</v>
      </c>
      <c r="I24" s="105" t="s">
        <v>41</v>
      </c>
      <c r="J24" s="79"/>
      <c r="K24" s="79"/>
      <c r="L24" s="78" t="e">
        <f t="shared" si="0"/>
        <v>#DIV/0!</v>
      </c>
    </row>
    <row r="25" spans="1:12" s="27" customFormat="1" ht="12.75" hidden="1">
      <c r="A25" s="110" t="s">
        <v>259</v>
      </c>
      <c r="B25" s="105" t="s">
        <v>250</v>
      </c>
      <c r="C25" s="105" t="s">
        <v>68</v>
      </c>
      <c r="D25" s="105" t="s">
        <v>2</v>
      </c>
      <c r="E25" s="105" t="s">
        <v>92</v>
      </c>
      <c r="F25" s="105" t="s">
        <v>72</v>
      </c>
      <c r="G25" s="105" t="s">
        <v>93</v>
      </c>
      <c r="H25" s="105" t="s">
        <v>115</v>
      </c>
      <c r="I25" s="105" t="s">
        <v>94</v>
      </c>
      <c r="J25" s="79"/>
      <c r="K25" s="79"/>
      <c r="L25" s="78" t="e">
        <f t="shared" si="0"/>
        <v>#DIV/0!</v>
      </c>
    </row>
    <row r="26" spans="1:12" s="27" customFormat="1" ht="52.5">
      <c r="A26" s="104" t="s">
        <v>258</v>
      </c>
      <c r="B26" s="105" t="s">
        <v>250</v>
      </c>
      <c r="C26" s="105" t="s">
        <v>68</v>
      </c>
      <c r="D26" s="105" t="s">
        <v>2</v>
      </c>
      <c r="E26" s="105" t="s">
        <v>92</v>
      </c>
      <c r="F26" s="105" t="s">
        <v>72</v>
      </c>
      <c r="G26" s="105" t="s">
        <v>93</v>
      </c>
      <c r="H26" s="105" t="s">
        <v>95</v>
      </c>
      <c r="I26" s="105" t="s">
        <v>67</v>
      </c>
      <c r="J26" s="79">
        <f>J27+J28</f>
        <v>490.92107</v>
      </c>
      <c r="K26" s="79">
        <f>K27+K28</f>
        <v>490.92107</v>
      </c>
      <c r="L26" s="78">
        <f t="shared" si="0"/>
        <v>100</v>
      </c>
    </row>
    <row r="27" spans="1:14" s="27" customFormat="1" ht="22.5">
      <c r="A27" s="110" t="s">
        <v>44</v>
      </c>
      <c r="B27" s="105" t="s">
        <v>250</v>
      </c>
      <c r="C27" s="105" t="s">
        <v>68</v>
      </c>
      <c r="D27" s="105" t="s">
        <v>2</v>
      </c>
      <c r="E27" s="105" t="s">
        <v>92</v>
      </c>
      <c r="F27" s="105" t="s">
        <v>72</v>
      </c>
      <c r="G27" s="105" t="s">
        <v>93</v>
      </c>
      <c r="H27" s="105" t="s">
        <v>95</v>
      </c>
      <c r="I27" s="105" t="s">
        <v>41</v>
      </c>
      <c r="J27" s="79">
        <f>'[1]прил5'!$J$21</f>
        <v>378.38671</v>
      </c>
      <c r="K27" s="79">
        <f>J27</f>
        <v>378.38671</v>
      </c>
      <c r="L27" s="78">
        <f t="shared" si="0"/>
        <v>100</v>
      </c>
      <c r="N27" s="10" t="s">
        <v>260</v>
      </c>
    </row>
    <row r="28" spans="1:12" s="27" customFormat="1" ht="12.75">
      <c r="A28" s="110" t="s">
        <v>259</v>
      </c>
      <c r="B28" s="105" t="s">
        <v>250</v>
      </c>
      <c r="C28" s="105" t="s">
        <v>68</v>
      </c>
      <c r="D28" s="105" t="s">
        <v>2</v>
      </c>
      <c r="E28" s="105" t="s">
        <v>92</v>
      </c>
      <c r="F28" s="105" t="s">
        <v>72</v>
      </c>
      <c r="G28" s="105" t="s">
        <v>93</v>
      </c>
      <c r="H28" s="105" t="s">
        <v>95</v>
      </c>
      <c r="I28" s="105" t="s">
        <v>94</v>
      </c>
      <c r="J28" s="79">
        <f>'[1]прил5'!$J$22</f>
        <v>112.53436</v>
      </c>
      <c r="K28" s="79">
        <f>J28</f>
        <v>112.53436</v>
      </c>
      <c r="L28" s="78">
        <f t="shared" si="0"/>
        <v>100</v>
      </c>
    </row>
    <row r="29" spans="1:12" s="19" customFormat="1" ht="36">
      <c r="A29" s="81" t="s">
        <v>54</v>
      </c>
      <c r="B29" s="82" t="s">
        <v>250</v>
      </c>
      <c r="C29" s="83" t="s">
        <v>68</v>
      </c>
      <c r="D29" s="83" t="s">
        <v>69</v>
      </c>
      <c r="E29" s="83"/>
      <c r="F29" s="83"/>
      <c r="G29" s="83"/>
      <c r="H29" s="83"/>
      <c r="I29" s="83" t="s">
        <v>67</v>
      </c>
      <c r="J29" s="102">
        <f>J30</f>
        <v>3634.47</v>
      </c>
      <c r="K29" s="102">
        <f>K30</f>
        <v>3634.47</v>
      </c>
      <c r="L29" s="78">
        <f t="shared" si="0"/>
        <v>100</v>
      </c>
    </row>
    <row r="30" spans="1:12" s="27" customFormat="1" ht="22.5">
      <c r="A30" s="104" t="s">
        <v>103</v>
      </c>
      <c r="B30" s="105" t="s">
        <v>250</v>
      </c>
      <c r="C30" s="105" t="s">
        <v>68</v>
      </c>
      <c r="D30" s="105" t="s">
        <v>69</v>
      </c>
      <c r="E30" s="105" t="s">
        <v>92</v>
      </c>
      <c r="F30" s="105" t="s">
        <v>40</v>
      </c>
      <c r="G30" s="105"/>
      <c r="H30" s="105"/>
      <c r="I30" s="105"/>
      <c r="J30" s="106">
        <f>J31</f>
        <v>3634.47</v>
      </c>
      <c r="K30" s="106">
        <f>K31</f>
        <v>3634.47</v>
      </c>
      <c r="L30" s="78">
        <f t="shared" si="0"/>
        <v>100</v>
      </c>
    </row>
    <row r="31" spans="1:12" s="27" customFormat="1" ht="33.75">
      <c r="A31" s="108" t="s">
        <v>104</v>
      </c>
      <c r="B31" s="109" t="s">
        <v>250</v>
      </c>
      <c r="C31" s="109" t="s">
        <v>68</v>
      </c>
      <c r="D31" s="109" t="s">
        <v>69</v>
      </c>
      <c r="E31" s="109" t="s">
        <v>92</v>
      </c>
      <c r="F31" s="109" t="s">
        <v>96</v>
      </c>
      <c r="G31" s="109" t="s">
        <v>93</v>
      </c>
      <c r="H31" s="109"/>
      <c r="I31" s="109"/>
      <c r="J31" s="106">
        <f>J32+J43+J52</f>
        <v>3634.47</v>
      </c>
      <c r="K31" s="106">
        <f>K32+K43+K52</f>
        <v>3634.47</v>
      </c>
      <c r="L31" s="78">
        <f t="shared" si="0"/>
        <v>100</v>
      </c>
    </row>
    <row r="32" spans="1:12" s="27" customFormat="1" ht="12.75">
      <c r="A32" s="104" t="s">
        <v>254</v>
      </c>
      <c r="B32" s="109" t="s">
        <v>250</v>
      </c>
      <c r="C32" s="105" t="s">
        <v>68</v>
      </c>
      <c r="D32" s="105" t="s">
        <v>69</v>
      </c>
      <c r="E32" s="105" t="s">
        <v>92</v>
      </c>
      <c r="F32" s="105" t="s">
        <v>96</v>
      </c>
      <c r="G32" s="105" t="s">
        <v>93</v>
      </c>
      <c r="H32" s="105" t="s">
        <v>255</v>
      </c>
      <c r="I32" s="105"/>
      <c r="J32" s="79">
        <f>J33+J36</f>
        <v>0.59616</v>
      </c>
      <c r="K32" s="79">
        <f>K33+K36</f>
        <v>0.59616</v>
      </c>
      <c r="L32" s="78">
        <f t="shared" si="0"/>
        <v>100</v>
      </c>
    </row>
    <row r="33" spans="1:12" s="27" customFormat="1" ht="21" hidden="1">
      <c r="A33" s="104" t="s">
        <v>256</v>
      </c>
      <c r="B33" s="109" t="s">
        <v>250</v>
      </c>
      <c r="C33" s="105" t="s">
        <v>68</v>
      </c>
      <c r="D33" s="105" t="s">
        <v>69</v>
      </c>
      <c r="E33" s="105" t="s">
        <v>92</v>
      </c>
      <c r="F33" s="105" t="s">
        <v>96</v>
      </c>
      <c r="G33" s="105" t="s">
        <v>93</v>
      </c>
      <c r="H33" s="105" t="s">
        <v>97</v>
      </c>
      <c r="I33" s="105"/>
      <c r="J33" s="79">
        <f>J34+J35</f>
        <v>0</v>
      </c>
      <c r="K33" s="79">
        <f>K34+K35</f>
        <v>0</v>
      </c>
      <c r="L33" s="78" t="e">
        <f t="shared" si="0"/>
        <v>#DIV/0!</v>
      </c>
    </row>
    <row r="34" spans="1:12" s="27" customFormat="1" ht="22.5" hidden="1">
      <c r="A34" s="110" t="s">
        <v>44</v>
      </c>
      <c r="B34" s="105" t="s">
        <v>250</v>
      </c>
      <c r="C34" s="105" t="s">
        <v>68</v>
      </c>
      <c r="D34" s="105" t="s">
        <v>69</v>
      </c>
      <c r="E34" s="105" t="s">
        <v>92</v>
      </c>
      <c r="F34" s="105" t="s">
        <v>96</v>
      </c>
      <c r="G34" s="105" t="s">
        <v>93</v>
      </c>
      <c r="H34" s="105" t="s">
        <v>97</v>
      </c>
      <c r="I34" s="105" t="s">
        <v>41</v>
      </c>
      <c r="J34" s="79"/>
      <c r="K34" s="79"/>
      <c r="L34" s="78" t="e">
        <f t="shared" si="0"/>
        <v>#DIV/0!</v>
      </c>
    </row>
    <row r="35" spans="1:12" s="27" customFormat="1" ht="12.75" hidden="1">
      <c r="A35" s="110" t="s">
        <v>259</v>
      </c>
      <c r="B35" s="105" t="s">
        <v>250</v>
      </c>
      <c r="C35" s="105" t="s">
        <v>68</v>
      </c>
      <c r="D35" s="105" t="s">
        <v>69</v>
      </c>
      <c r="E35" s="105" t="s">
        <v>92</v>
      </c>
      <c r="F35" s="105" t="s">
        <v>96</v>
      </c>
      <c r="G35" s="105" t="s">
        <v>93</v>
      </c>
      <c r="H35" s="105" t="s">
        <v>97</v>
      </c>
      <c r="I35" s="105" t="s">
        <v>94</v>
      </c>
      <c r="J35" s="79"/>
      <c r="K35" s="79"/>
      <c r="L35" s="78" t="e">
        <f t="shared" si="0"/>
        <v>#DIV/0!</v>
      </c>
    </row>
    <row r="36" spans="1:12" s="27" customFormat="1" ht="21">
      <c r="A36" s="104" t="s">
        <v>37</v>
      </c>
      <c r="B36" s="109" t="s">
        <v>250</v>
      </c>
      <c r="C36" s="105" t="s">
        <v>68</v>
      </c>
      <c r="D36" s="105" t="s">
        <v>69</v>
      </c>
      <c r="E36" s="105" t="s">
        <v>92</v>
      </c>
      <c r="F36" s="105" t="s">
        <v>96</v>
      </c>
      <c r="G36" s="105" t="s">
        <v>93</v>
      </c>
      <c r="H36" s="105" t="s">
        <v>98</v>
      </c>
      <c r="I36" s="105"/>
      <c r="J36" s="79">
        <f>SUM(J37:J41)+J42</f>
        <v>0.59616</v>
      </c>
      <c r="K36" s="79">
        <f>SUM(K37:K41)+K42</f>
        <v>0.59616</v>
      </c>
      <c r="L36" s="78">
        <f t="shared" si="0"/>
        <v>100</v>
      </c>
    </row>
    <row r="37" spans="1:12" s="27" customFormat="1" ht="22.5" hidden="1">
      <c r="A37" s="110" t="s">
        <v>45</v>
      </c>
      <c r="B37" s="105" t="s">
        <v>253</v>
      </c>
      <c r="C37" s="105" t="s">
        <v>68</v>
      </c>
      <c r="D37" s="105" t="s">
        <v>69</v>
      </c>
      <c r="E37" s="105" t="s">
        <v>92</v>
      </c>
      <c r="F37" s="105" t="s">
        <v>96</v>
      </c>
      <c r="G37" s="105" t="s">
        <v>93</v>
      </c>
      <c r="H37" s="105" t="s">
        <v>98</v>
      </c>
      <c r="I37" s="105" t="s">
        <v>41</v>
      </c>
      <c r="J37" s="79"/>
      <c r="K37" s="79"/>
      <c r="L37" s="78" t="e">
        <f t="shared" si="0"/>
        <v>#DIV/0!</v>
      </c>
    </row>
    <row r="38" spans="1:12" s="27" customFormat="1" ht="22.5" hidden="1">
      <c r="A38" s="110" t="s">
        <v>46</v>
      </c>
      <c r="B38" s="105" t="s">
        <v>250</v>
      </c>
      <c r="C38" s="105" t="s">
        <v>68</v>
      </c>
      <c r="D38" s="105" t="s">
        <v>69</v>
      </c>
      <c r="E38" s="105" t="s">
        <v>92</v>
      </c>
      <c r="F38" s="105" t="s">
        <v>96</v>
      </c>
      <c r="G38" s="105" t="s">
        <v>93</v>
      </c>
      <c r="H38" s="105" t="s">
        <v>98</v>
      </c>
      <c r="I38" s="105" t="s">
        <v>25</v>
      </c>
      <c r="J38" s="79"/>
      <c r="K38" s="79"/>
      <c r="L38" s="78" t="e">
        <f t="shared" si="0"/>
        <v>#DIV/0!</v>
      </c>
    </row>
    <row r="39" spans="1:12" s="27" customFormat="1" ht="22.5" hidden="1">
      <c r="A39" s="110" t="s">
        <v>46</v>
      </c>
      <c r="B39" s="105" t="s">
        <v>250</v>
      </c>
      <c r="C39" s="105" t="s">
        <v>68</v>
      </c>
      <c r="D39" s="105" t="s">
        <v>69</v>
      </c>
      <c r="E39" s="105" t="s">
        <v>92</v>
      </c>
      <c r="F39" s="105" t="s">
        <v>96</v>
      </c>
      <c r="G39" s="105" t="s">
        <v>93</v>
      </c>
      <c r="H39" s="105" t="s">
        <v>98</v>
      </c>
      <c r="I39" s="105" t="s">
        <v>42</v>
      </c>
      <c r="J39" s="79"/>
      <c r="K39" s="79"/>
      <c r="L39" s="78" t="e">
        <f t="shared" si="0"/>
        <v>#DIV/0!</v>
      </c>
    </row>
    <row r="40" spans="1:12" s="27" customFormat="1" ht="12.75">
      <c r="A40" s="110" t="s">
        <v>55</v>
      </c>
      <c r="B40" s="105" t="s">
        <v>250</v>
      </c>
      <c r="C40" s="105" t="s">
        <v>68</v>
      </c>
      <c r="D40" s="105" t="s">
        <v>69</v>
      </c>
      <c r="E40" s="105" t="s">
        <v>92</v>
      </c>
      <c r="F40" s="105" t="s">
        <v>96</v>
      </c>
      <c r="G40" s="105" t="s">
        <v>93</v>
      </c>
      <c r="H40" s="105" t="s">
        <v>98</v>
      </c>
      <c r="I40" s="105" t="s">
        <v>43</v>
      </c>
      <c r="J40" s="79">
        <f>'[1]прил5'!$J$32</f>
        <v>0.59616</v>
      </c>
      <c r="K40" s="79">
        <f>J40</f>
        <v>0.59616</v>
      </c>
      <c r="L40" s="78">
        <f t="shared" si="0"/>
        <v>100</v>
      </c>
    </row>
    <row r="41" spans="1:12" s="27" customFormat="1" ht="12.75" hidden="1">
      <c r="A41" s="110" t="s">
        <v>48</v>
      </c>
      <c r="B41" s="105" t="s">
        <v>253</v>
      </c>
      <c r="C41" s="105" t="s">
        <v>68</v>
      </c>
      <c r="D41" s="105" t="s">
        <v>69</v>
      </c>
      <c r="E41" s="105" t="s">
        <v>92</v>
      </c>
      <c r="F41" s="105" t="s">
        <v>96</v>
      </c>
      <c r="G41" s="105" t="s">
        <v>93</v>
      </c>
      <c r="H41" s="105" t="s">
        <v>98</v>
      </c>
      <c r="I41" s="105" t="s">
        <v>47</v>
      </c>
      <c r="J41" s="79">
        <v>0</v>
      </c>
      <c r="K41" s="79"/>
      <c r="L41" s="78" t="e">
        <f t="shared" si="0"/>
        <v>#DIV/0!</v>
      </c>
    </row>
    <row r="42" spans="1:12" s="27" customFormat="1" ht="12.75" hidden="1">
      <c r="A42" s="110" t="s">
        <v>261</v>
      </c>
      <c r="B42" s="105" t="s">
        <v>250</v>
      </c>
      <c r="C42" s="105" t="s">
        <v>68</v>
      </c>
      <c r="D42" s="105" t="s">
        <v>69</v>
      </c>
      <c r="E42" s="105" t="s">
        <v>92</v>
      </c>
      <c r="F42" s="105" t="s">
        <v>96</v>
      </c>
      <c r="G42" s="105" t="s">
        <v>93</v>
      </c>
      <c r="H42" s="105" t="s">
        <v>98</v>
      </c>
      <c r="I42" s="105" t="s">
        <v>116</v>
      </c>
      <c r="J42" s="79"/>
      <c r="K42" s="79"/>
      <c r="L42" s="78" t="e">
        <f t="shared" si="0"/>
        <v>#DIV/0!</v>
      </c>
    </row>
    <row r="43" spans="1:12" s="27" customFormat="1" ht="31.5">
      <c r="A43" s="104" t="s">
        <v>257</v>
      </c>
      <c r="B43" s="105" t="s">
        <v>250</v>
      </c>
      <c r="C43" s="105" t="s">
        <v>68</v>
      </c>
      <c r="D43" s="105" t="s">
        <v>69</v>
      </c>
      <c r="E43" s="105" t="s">
        <v>92</v>
      </c>
      <c r="F43" s="105" t="s">
        <v>96</v>
      </c>
      <c r="G43" s="105" t="s">
        <v>93</v>
      </c>
      <c r="H43" s="105" t="s">
        <v>262</v>
      </c>
      <c r="I43" s="105" t="s">
        <v>67</v>
      </c>
      <c r="J43" s="79">
        <f>J44</f>
        <v>3633.5738399999996</v>
      </c>
      <c r="K43" s="79">
        <f>K44</f>
        <v>3633.5738399999996</v>
      </c>
      <c r="L43" s="78">
        <f t="shared" si="0"/>
        <v>100</v>
      </c>
    </row>
    <row r="44" spans="1:12" s="27" customFormat="1" ht="52.5">
      <c r="A44" s="104" t="s">
        <v>258</v>
      </c>
      <c r="B44" s="105" t="s">
        <v>250</v>
      </c>
      <c r="C44" s="105" t="s">
        <v>68</v>
      </c>
      <c r="D44" s="105" t="s">
        <v>69</v>
      </c>
      <c r="E44" s="105" t="s">
        <v>92</v>
      </c>
      <c r="F44" s="105" t="s">
        <v>96</v>
      </c>
      <c r="G44" s="105" t="s">
        <v>93</v>
      </c>
      <c r="H44" s="105" t="s">
        <v>95</v>
      </c>
      <c r="I44" s="105" t="s">
        <v>67</v>
      </c>
      <c r="J44" s="79">
        <f>SUM(J45:J51)</f>
        <v>3633.5738399999996</v>
      </c>
      <c r="K44" s="79">
        <f>SUM(K45:K51)</f>
        <v>3633.5738399999996</v>
      </c>
      <c r="L44" s="78">
        <f t="shared" si="0"/>
        <v>100</v>
      </c>
    </row>
    <row r="45" spans="1:12" s="27" customFormat="1" ht="22.5">
      <c r="A45" s="110" t="s">
        <v>44</v>
      </c>
      <c r="B45" s="105" t="s">
        <v>250</v>
      </c>
      <c r="C45" s="105" t="s">
        <v>68</v>
      </c>
      <c r="D45" s="105" t="s">
        <v>69</v>
      </c>
      <c r="E45" s="105" t="s">
        <v>92</v>
      </c>
      <c r="F45" s="105" t="s">
        <v>96</v>
      </c>
      <c r="G45" s="105" t="s">
        <v>93</v>
      </c>
      <c r="H45" s="105" t="s">
        <v>95</v>
      </c>
      <c r="I45" s="105" t="s">
        <v>41</v>
      </c>
      <c r="J45" s="79">
        <f>'[1]прил5'!$J$36</f>
        <v>1338.19422</v>
      </c>
      <c r="K45" s="79">
        <f aca="true" t="shared" si="2" ref="K45:K51">J45</f>
        <v>1338.19422</v>
      </c>
      <c r="L45" s="78">
        <f aca="true" t="shared" si="3" ref="L45:L76">K45/J45*100</f>
        <v>100</v>
      </c>
    </row>
    <row r="46" spans="1:12" s="27" customFormat="1" ht="12.75">
      <c r="A46" s="110" t="s">
        <v>259</v>
      </c>
      <c r="B46" s="105" t="s">
        <v>250</v>
      </c>
      <c r="C46" s="105" t="s">
        <v>68</v>
      </c>
      <c r="D46" s="105" t="s">
        <v>69</v>
      </c>
      <c r="E46" s="105" t="s">
        <v>92</v>
      </c>
      <c r="F46" s="105" t="s">
        <v>96</v>
      </c>
      <c r="G46" s="105" t="s">
        <v>93</v>
      </c>
      <c r="H46" s="105" t="s">
        <v>95</v>
      </c>
      <c r="I46" s="105" t="s">
        <v>94</v>
      </c>
      <c r="J46" s="79">
        <f>'[1]прил5'!$J$37</f>
        <v>392.60186</v>
      </c>
      <c r="K46" s="79">
        <f t="shared" si="2"/>
        <v>392.60186</v>
      </c>
      <c r="L46" s="78">
        <f t="shared" si="3"/>
        <v>100</v>
      </c>
    </row>
    <row r="47" spans="1:12" s="27" customFormat="1" ht="22.5" hidden="1">
      <c r="A47" s="110" t="s">
        <v>45</v>
      </c>
      <c r="B47" s="105" t="s">
        <v>253</v>
      </c>
      <c r="C47" s="105" t="s">
        <v>68</v>
      </c>
      <c r="D47" s="105" t="s">
        <v>69</v>
      </c>
      <c r="E47" s="105" t="s">
        <v>92</v>
      </c>
      <c r="F47" s="105" t="s">
        <v>96</v>
      </c>
      <c r="G47" s="105" t="s">
        <v>93</v>
      </c>
      <c r="H47" s="105" t="s">
        <v>95</v>
      </c>
      <c r="I47" s="105" t="s">
        <v>33</v>
      </c>
      <c r="J47" s="79"/>
      <c r="K47" s="79">
        <f t="shared" si="2"/>
        <v>0</v>
      </c>
      <c r="L47" s="78" t="e">
        <f t="shared" si="3"/>
        <v>#DIV/0!</v>
      </c>
    </row>
    <row r="48" spans="1:12" s="27" customFormat="1" ht="22.5">
      <c r="A48" s="110" t="s">
        <v>46</v>
      </c>
      <c r="B48" s="105" t="s">
        <v>250</v>
      </c>
      <c r="C48" s="105" t="s">
        <v>68</v>
      </c>
      <c r="D48" s="105" t="s">
        <v>69</v>
      </c>
      <c r="E48" s="105" t="s">
        <v>92</v>
      </c>
      <c r="F48" s="105" t="s">
        <v>96</v>
      </c>
      <c r="G48" s="105" t="s">
        <v>93</v>
      </c>
      <c r="H48" s="105" t="s">
        <v>95</v>
      </c>
      <c r="I48" s="105" t="s">
        <v>42</v>
      </c>
      <c r="J48" s="79">
        <f>'[1]прил5'!$J$38</f>
        <v>1838.02417</v>
      </c>
      <c r="K48" s="79">
        <f t="shared" si="2"/>
        <v>1838.02417</v>
      </c>
      <c r="L48" s="78">
        <f t="shared" si="3"/>
        <v>100</v>
      </c>
    </row>
    <row r="49" spans="1:12" s="27" customFormat="1" ht="12.75">
      <c r="A49" s="110" t="s">
        <v>55</v>
      </c>
      <c r="B49" s="105" t="s">
        <v>250</v>
      </c>
      <c r="C49" s="105" t="s">
        <v>68</v>
      </c>
      <c r="D49" s="105" t="s">
        <v>69</v>
      </c>
      <c r="E49" s="105" t="s">
        <v>92</v>
      </c>
      <c r="F49" s="105" t="s">
        <v>96</v>
      </c>
      <c r="G49" s="105" t="s">
        <v>93</v>
      </c>
      <c r="H49" s="105" t="s">
        <v>95</v>
      </c>
      <c r="I49" s="105" t="s">
        <v>43</v>
      </c>
      <c r="J49" s="79">
        <f>'[1]прил5'!$J$39</f>
        <v>53.85724</v>
      </c>
      <c r="K49" s="79">
        <f t="shared" si="2"/>
        <v>53.85724</v>
      </c>
      <c r="L49" s="78">
        <f t="shared" si="3"/>
        <v>100</v>
      </c>
    </row>
    <row r="50" spans="1:12" s="27" customFormat="1" ht="12.75">
      <c r="A50" s="110" t="s">
        <v>48</v>
      </c>
      <c r="B50" s="105" t="s">
        <v>250</v>
      </c>
      <c r="C50" s="105" t="s">
        <v>68</v>
      </c>
      <c r="D50" s="105" t="s">
        <v>69</v>
      </c>
      <c r="E50" s="105" t="s">
        <v>49</v>
      </c>
      <c r="F50" s="105" t="s">
        <v>72</v>
      </c>
      <c r="G50" s="105" t="s">
        <v>93</v>
      </c>
      <c r="H50" s="105" t="s">
        <v>95</v>
      </c>
      <c r="I50" s="105" t="s">
        <v>47</v>
      </c>
      <c r="J50" s="79">
        <f>'[1]прил5'!$J$40</f>
        <v>7.19</v>
      </c>
      <c r="K50" s="79">
        <f t="shared" si="2"/>
        <v>7.19</v>
      </c>
      <c r="L50" s="78">
        <f t="shared" si="3"/>
        <v>100</v>
      </c>
    </row>
    <row r="51" spans="1:12" s="27" customFormat="1" ht="12.75">
      <c r="A51" s="110" t="s">
        <v>261</v>
      </c>
      <c r="B51" s="105" t="s">
        <v>250</v>
      </c>
      <c r="C51" s="105" t="s">
        <v>68</v>
      </c>
      <c r="D51" s="105" t="s">
        <v>69</v>
      </c>
      <c r="E51" s="105" t="s">
        <v>49</v>
      </c>
      <c r="F51" s="105" t="s">
        <v>72</v>
      </c>
      <c r="G51" s="105" t="s">
        <v>93</v>
      </c>
      <c r="H51" s="105" t="s">
        <v>95</v>
      </c>
      <c r="I51" s="105" t="s">
        <v>116</v>
      </c>
      <c r="J51" s="79">
        <f>'[1]прил5'!$J$41</f>
        <v>3.70635</v>
      </c>
      <c r="K51" s="79">
        <f t="shared" si="2"/>
        <v>3.70635</v>
      </c>
      <c r="L51" s="78">
        <f t="shared" si="3"/>
        <v>100</v>
      </c>
    </row>
    <row r="52" spans="1:12" s="27" customFormat="1" ht="42">
      <c r="A52" s="104" t="s">
        <v>50</v>
      </c>
      <c r="B52" s="109" t="s">
        <v>250</v>
      </c>
      <c r="C52" s="105" t="s">
        <v>68</v>
      </c>
      <c r="D52" s="105" t="s">
        <v>69</v>
      </c>
      <c r="E52" s="105" t="s">
        <v>92</v>
      </c>
      <c r="F52" s="105" t="s">
        <v>96</v>
      </c>
      <c r="G52" s="105" t="s">
        <v>93</v>
      </c>
      <c r="H52" s="105" t="s">
        <v>100</v>
      </c>
      <c r="I52" s="105" t="s">
        <v>67</v>
      </c>
      <c r="J52" s="79">
        <f>J53</f>
        <v>0.3</v>
      </c>
      <c r="K52" s="79">
        <f>K53</f>
        <v>0.3</v>
      </c>
      <c r="L52" s="78">
        <f t="shared" si="3"/>
        <v>100</v>
      </c>
    </row>
    <row r="53" spans="1:12" s="27" customFormat="1" ht="31.5">
      <c r="A53" s="104" t="s">
        <v>39</v>
      </c>
      <c r="B53" s="109" t="s">
        <v>250</v>
      </c>
      <c r="C53" s="105" t="s">
        <v>68</v>
      </c>
      <c r="D53" s="105" t="s">
        <v>69</v>
      </c>
      <c r="E53" s="105" t="s">
        <v>92</v>
      </c>
      <c r="F53" s="105" t="s">
        <v>96</v>
      </c>
      <c r="G53" s="105" t="s">
        <v>93</v>
      </c>
      <c r="H53" s="105" t="s">
        <v>99</v>
      </c>
      <c r="I53" s="105"/>
      <c r="J53" s="79">
        <f>SUM(J54:J54)</f>
        <v>0.3</v>
      </c>
      <c r="K53" s="79">
        <f>SUM(K54:K54)</f>
        <v>0.3</v>
      </c>
      <c r="L53" s="78">
        <f t="shared" si="3"/>
        <v>100</v>
      </c>
    </row>
    <row r="54" spans="1:12" s="27" customFormat="1" ht="22.5">
      <c r="A54" s="110" t="s">
        <v>46</v>
      </c>
      <c r="B54" s="105" t="s">
        <v>250</v>
      </c>
      <c r="C54" s="105" t="s">
        <v>68</v>
      </c>
      <c r="D54" s="105" t="s">
        <v>69</v>
      </c>
      <c r="E54" s="105" t="s">
        <v>49</v>
      </c>
      <c r="F54" s="105" t="s">
        <v>72</v>
      </c>
      <c r="G54" s="105" t="s">
        <v>93</v>
      </c>
      <c r="H54" s="105" t="s">
        <v>99</v>
      </c>
      <c r="I54" s="105" t="s">
        <v>42</v>
      </c>
      <c r="J54" s="79">
        <f>'[1]прил5'!$J$44</f>
        <v>0.3</v>
      </c>
      <c r="K54" s="79">
        <v>0.3</v>
      </c>
      <c r="L54" s="78">
        <f t="shared" si="3"/>
        <v>100</v>
      </c>
    </row>
    <row r="55" spans="1:12" s="19" customFormat="1" ht="12" hidden="1">
      <c r="A55" s="81" t="s">
        <v>263</v>
      </c>
      <c r="B55" s="82" t="s">
        <v>250</v>
      </c>
      <c r="C55" s="83" t="s">
        <v>68</v>
      </c>
      <c r="D55" s="83" t="s">
        <v>264</v>
      </c>
      <c r="E55" s="83"/>
      <c r="F55" s="83"/>
      <c r="G55" s="83"/>
      <c r="H55" s="83"/>
      <c r="I55" s="83"/>
      <c r="J55" s="102">
        <f aca="true" t="shared" si="4" ref="J55:K59">J56</f>
        <v>0</v>
      </c>
      <c r="K55" s="102">
        <f t="shared" si="4"/>
        <v>0</v>
      </c>
      <c r="L55" s="78" t="e">
        <f t="shared" si="3"/>
        <v>#DIV/0!</v>
      </c>
    </row>
    <row r="56" spans="1:12" s="27" customFormat="1" ht="22.5" hidden="1">
      <c r="A56" s="104" t="s">
        <v>103</v>
      </c>
      <c r="B56" s="105" t="s">
        <v>250</v>
      </c>
      <c r="C56" s="105" t="s">
        <v>68</v>
      </c>
      <c r="D56" s="105" t="s">
        <v>264</v>
      </c>
      <c r="E56" s="105" t="s">
        <v>49</v>
      </c>
      <c r="F56" s="105" t="s">
        <v>40</v>
      </c>
      <c r="G56" s="105"/>
      <c r="H56" s="105"/>
      <c r="I56" s="105"/>
      <c r="J56" s="106">
        <f t="shared" si="4"/>
        <v>0</v>
      </c>
      <c r="K56" s="106">
        <f t="shared" si="4"/>
        <v>0</v>
      </c>
      <c r="L56" s="78" t="e">
        <f t="shared" si="3"/>
        <v>#DIV/0!</v>
      </c>
    </row>
    <row r="57" spans="1:12" s="27" customFormat="1" ht="33.75" hidden="1">
      <c r="A57" s="108" t="s">
        <v>104</v>
      </c>
      <c r="B57" s="109" t="s">
        <v>250</v>
      </c>
      <c r="C57" s="109" t="s">
        <v>68</v>
      </c>
      <c r="D57" s="109" t="s">
        <v>264</v>
      </c>
      <c r="E57" s="109" t="s">
        <v>49</v>
      </c>
      <c r="F57" s="109" t="s">
        <v>72</v>
      </c>
      <c r="G57" s="109"/>
      <c r="H57" s="109"/>
      <c r="I57" s="109"/>
      <c r="J57" s="106">
        <f t="shared" si="4"/>
        <v>0</v>
      </c>
      <c r="K57" s="106">
        <f t="shared" si="4"/>
        <v>0</v>
      </c>
      <c r="L57" s="78" t="e">
        <f t="shared" si="3"/>
        <v>#DIV/0!</v>
      </c>
    </row>
    <row r="58" spans="1:12" s="27" customFormat="1" ht="12.75" hidden="1">
      <c r="A58" s="104" t="s">
        <v>254</v>
      </c>
      <c r="B58" s="105" t="s">
        <v>250</v>
      </c>
      <c r="C58" s="105" t="s">
        <v>68</v>
      </c>
      <c r="D58" s="105" t="s">
        <v>264</v>
      </c>
      <c r="E58" s="105" t="s">
        <v>49</v>
      </c>
      <c r="F58" s="105" t="s">
        <v>72</v>
      </c>
      <c r="G58" s="105" t="s">
        <v>93</v>
      </c>
      <c r="H58" s="105" t="s">
        <v>255</v>
      </c>
      <c r="I58" s="105"/>
      <c r="J58" s="106">
        <f t="shared" si="4"/>
        <v>0</v>
      </c>
      <c r="K58" s="106">
        <f t="shared" si="4"/>
        <v>0</v>
      </c>
      <c r="L58" s="78" t="e">
        <f t="shared" si="3"/>
        <v>#DIV/0!</v>
      </c>
    </row>
    <row r="59" spans="1:12" s="27" customFormat="1" ht="21" hidden="1">
      <c r="A59" s="104" t="s">
        <v>265</v>
      </c>
      <c r="B59" s="109" t="s">
        <v>250</v>
      </c>
      <c r="C59" s="105" t="s">
        <v>68</v>
      </c>
      <c r="D59" s="105" t="s">
        <v>264</v>
      </c>
      <c r="E59" s="105" t="s">
        <v>49</v>
      </c>
      <c r="F59" s="105" t="s">
        <v>72</v>
      </c>
      <c r="G59" s="105" t="s">
        <v>93</v>
      </c>
      <c r="H59" s="105" t="s">
        <v>266</v>
      </c>
      <c r="I59" s="105"/>
      <c r="J59" s="79">
        <f t="shared" si="4"/>
        <v>0</v>
      </c>
      <c r="K59" s="79">
        <f t="shared" si="4"/>
        <v>0</v>
      </c>
      <c r="L59" s="78" t="e">
        <f t="shared" si="3"/>
        <v>#DIV/0!</v>
      </c>
    </row>
    <row r="60" spans="1:12" s="27" customFormat="1" ht="12.75" hidden="1">
      <c r="A60" s="110" t="s">
        <v>267</v>
      </c>
      <c r="B60" s="105" t="s">
        <v>250</v>
      </c>
      <c r="C60" s="105" t="s">
        <v>68</v>
      </c>
      <c r="D60" s="105" t="s">
        <v>264</v>
      </c>
      <c r="E60" s="105" t="s">
        <v>49</v>
      </c>
      <c r="F60" s="105" t="s">
        <v>72</v>
      </c>
      <c r="G60" s="105" t="s">
        <v>93</v>
      </c>
      <c r="H60" s="105" t="s">
        <v>266</v>
      </c>
      <c r="I60" s="105" t="s">
        <v>268</v>
      </c>
      <c r="J60" s="79"/>
      <c r="K60" s="79">
        <v>0</v>
      </c>
      <c r="L60" s="80" t="e">
        <f t="shared" si="3"/>
        <v>#DIV/0!</v>
      </c>
    </row>
    <row r="61" spans="1:12" s="27" customFormat="1" ht="12.75">
      <c r="A61" s="81" t="s">
        <v>269</v>
      </c>
      <c r="B61" s="82" t="s">
        <v>250</v>
      </c>
      <c r="C61" s="83" t="s">
        <v>68</v>
      </c>
      <c r="D61" s="83" t="s">
        <v>59</v>
      </c>
      <c r="E61" s="83"/>
      <c r="F61" s="83"/>
      <c r="G61" s="83"/>
      <c r="H61" s="83"/>
      <c r="I61" s="83"/>
      <c r="J61" s="102">
        <f>J62</f>
        <v>418.75869</v>
      </c>
      <c r="K61" s="102">
        <f>K62</f>
        <v>418.75869</v>
      </c>
      <c r="L61" s="103">
        <f t="shared" si="3"/>
        <v>100</v>
      </c>
    </row>
    <row r="62" spans="1:12" s="27" customFormat="1" ht="56.25">
      <c r="A62" s="110" t="s">
        <v>270</v>
      </c>
      <c r="B62" s="105" t="s">
        <v>250</v>
      </c>
      <c r="C62" s="105" t="s">
        <v>68</v>
      </c>
      <c r="D62" s="105" t="s">
        <v>59</v>
      </c>
      <c r="E62" s="105" t="s">
        <v>49</v>
      </c>
      <c r="F62" s="105" t="s">
        <v>72</v>
      </c>
      <c r="G62" s="105" t="s">
        <v>93</v>
      </c>
      <c r="H62" s="105" t="s">
        <v>271</v>
      </c>
      <c r="I62" s="105" t="s">
        <v>272</v>
      </c>
      <c r="J62" s="79">
        <v>418.75869</v>
      </c>
      <c r="K62" s="79">
        <v>418.75869</v>
      </c>
      <c r="L62" s="78">
        <f t="shared" si="3"/>
        <v>100</v>
      </c>
    </row>
    <row r="63" spans="1:12" s="77" customFormat="1" ht="12.75">
      <c r="A63" s="97" t="s">
        <v>273</v>
      </c>
      <c r="B63" s="98" t="s">
        <v>250</v>
      </c>
      <c r="C63" s="98" t="s">
        <v>2</v>
      </c>
      <c r="D63" s="99"/>
      <c r="E63" s="99"/>
      <c r="F63" s="99"/>
      <c r="G63" s="99"/>
      <c r="H63" s="99"/>
      <c r="I63" s="99"/>
      <c r="J63" s="100">
        <f aca="true" t="shared" si="5" ref="J63:K66">J64</f>
        <v>58.2</v>
      </c>
      <c r="K63" s="100">
        <f t="shared" si="5"/>
        <v>47.809439999999995</v>
      </c>
      <c r="L63" s="78">
        <f t="shared" si="3"/>
        <v>82.14680412371132</v>
      </c>
    </row>
    <row r="64" spans="1:12" s="19" customFormat="1" ht="12">
      <c r="A64" s="81" t="s">
        <v>23</v>
      </c>
      <c r="B64" s="82" t="s">
        <v>250</v>
      </c>
      <c r="C64" s="83" t="s">
        <v>2</v>
      </c>
      <c r="D64" s="83" t="s">
        <v>1</v>
      </c>
      <c r="E64" s="83"/>
      <c r="F64" s="83"/>
      <c r="G64" s="83"/>
      <c r="H64" s="83"/>
      <c r="I64" s="83"/>
      <c r="J64" s="102">
        <f t="shared" si="5"/>
        <v>58.2</v>
      </c>
      <c r="K64" s="102">
        <f t="shared" si="5"/>
        <v>47.809439999999995</v>
      </c>
      <c r="L64" s="78">
        <f t="shared" si="3"/>
        <v>82.14680412371132</v>
      </c>
    </row>
    <row r="65" spans="1:12" s="27" customFormat="1" ht="22.5">
      <c r="A65" s="104" t="s">
        <v>103</v>
      </c>
      <c r="B65" s="105" t="s">
        <v>250</v>
      </c>
      <c r="C65" s="105" t="s">
        <v>2</v>
      </c>
      <c r="D65" s="105" t="s">
        <v>1</v>
      </c>
      <c r="E65" s="105" t="s">
        <v>49</v>
      </c>
      <c r="F65" s="105" t="s">
        <v>40</v>
      </c>
      <c r="G65" s="105"/>
      <c r="H65" s="105"/>
      <c r="I65" s="105"/>
      <c r="J65" s="106">
        <f t="shared" si="5"/>
        <v>58.2</v>
      </c>
      <c r="K65" s="106">
        <f t="shared" si="5"/>
        <v>47.809439999999995</v>
      </c>
      <c r="L65" s="78">
        <f t="shared" si="3"/>
        <v>82.14680412371132</v>
      </c>
    </row>
    <row r="66" spans="1:12" s="27" customFormat="1" ht="33.75">
      <c r="A66" s="108" t="s">
        <v>104</v>
      </c>
      <c r="B66" s="109" t="s">
        <v>250</v>
      </c>
      <c r="C66" s="109" t="s">
        <v>2</v>
      </c>
      <c r="D66" s="109" t="s">
        <v>1</v>
      </c>
      <c r="E66" s="109" t="s">
        <v>49</v>
      </c>
      <c r="F66" s="109" t="s">
        <v>72</v>
      </c>
      <c r="G66" s="109"/>
      <c r="H66" s="109"/>
      <c r="I66" s="109"/>
      <c r="J66" s="106">
        <f t="shared" si="5"/>
        <v>58.2</v>
      </c>
      <c r="K66" s="106">
        <f t="shared" si="5"/>
        <v>47.809439999999995</v>
      </c>
      <c r="L66" s="78">
        <f t="shared" si="3"/>
        <v>82.14680412371132</v>
      </c>
    </row>
    <row r="67" spans="1:12" s="27" customFormat="1" ht="21">
      <c r="A67" s="104" t="s">
        <v>274</v>
      </c>
      <c r="B67" s="105" t="s">
        <v>250</v>
      </c>
      <c r="C67" s="105" t="s">
        <v>2</v>
      </c>
      <c r="D67" s="105" t="s">
        <v>1</v>
      </c>
      <c r="E67" s="105" t="s">
        <v>49</v>
      </c>
      <c r="F67" s="105" t="s">
        <v>72</v>
      </c>
      <c r="G67" s="105" t="s">
        <v>93</v>
      </c>
      <c r="H67" s="105" t="s">
        <v>101</v>
      </c>
      <c r="I67" s="105"/>
      <c r="J67" s="106">
        <f>J68+J70+J69</f>
        <v>58.2</v>
      </c>
      <c r="K67" s="106">
        <f>K68+K70+K69</f>
        <v>47.809439999999995</v>
      </c>
      <c r="L67" s="78">
        <f t="shared" si="3"/>
        <v>82.14680412371132</v>
      </c>
    </row>
    <row r="68" spans="1:12" s="27" customFormat="1" ht="22.5">
      <c r="A68" s="110" t="s">
        <v>44</v>
      </c>
      <c r="B68" s="105" t="s">
        <v>250</v>
      </c>
      <c r="C68" s="105" t="s">
        <v>2</v>
      </c>
      <c r="D68" s="105" t="s">
        <v>1</v>
      </c>
      <c r="E68" s="105" t="s">
        <v>49</v>
      </c>
      <c r="F68" s="105" t="s">
        <v>72</v>
      </c>
      <c r="G68" s="105" t="s">
        <v>93</v>
      </c>
      <c r="H68" s="105" t="s">
        <v>101</v>
      </c>
      <c r="I68" s="105" t="s">
        <v>41</v>
      </c>
      <c r="J68" s="79">
        <f>'[1]прил5'!$J$57</f>
        <v>36.72</v>
      </c>
      <c r="K68" s="79">
        <f>J68</f>
        <v>36.72</v>
      </c>
      <c r="L68" s="78">
        <f t="shared" si="3"/>
        <v>100</v>
      </c>
    </row>
    <row r="69" spans="1:12" s="27" customFormat="1" ht="12.75">
      <c r="A69" s="110" t="s">
        <v>259</v>
      </c>
      <c r="B69" s="105" t="s">
        <v>250</v>
      </c>
      <c r="C69" s="105" t="s">
        <v>2</v>
      </c>
      <c r="D69" s="105" t="s">
        <v>1</v>
      </c>
      <c r="E69" s="105" t="s">
        <v>49</v>
      </c>
      <c r="F69" s="105" t="s">
        <v>72</v>
      </c>
      <c r="G69" s="105" t="s">
        <v>93</v>
      </c>
      <c r="H69" s="105" t="s">
        <v>101</v>
      </c>
      <c r="I69" s="105" t="s">
        <v>94</v>
      </c>
      <c r="J69" s="79">
        <f>'[1]прил5'!$J$58</f>
        <v>11.08944</v>
      </c>
      <c r="K69" s="79">
        <f>J69</f>
        <v>11.08944</v>
      </c>
      <c r="L69" s="78">
        <f t="shared" si="3"/>
        <v>100</v>
      </c>
    </row>
    <row r="70" spans="1:12" s="27" customFormat="1" ht="22.5">
      <c r="A70" s="110" t="s">
        <v>46</v>
      </c>
      <c r="B70" s="105" t="s">
        <v>250</v>
      </c>
      <c r="C70" s="105" t="s">
        <v>2</v>
      </c>
      <c r="D70" s="105" t="s">
        <v>1</v>
      </c>
      <c r="E70" s="105" t="s">
        <v>49</v>
      </c>
      <c r="F70" s="105" t="s">
        <v>72</v>
      </c>
      <c r="G70" s="105" t="s">
        <v>93</v>
      </c>
      <c r="H70" s="105">
        <v>51180</v>
      </c>
      <c r="I70" s="105" t="s">
        <v>42</v>
      </c>
      <c r="J70" s="79">
        <f>'[1]прил5'!$J$59</f>
        <v>10.39056</v>
      </c>
      <c r="K70" s="79"/>
      <c r="L70" s="78">
        <f t="shared" si="3"/>
        <v>0</v>
      </c>
    </row>
    <row r="71" spans="1:12" s="77" customFormat="1" ht="12.75">
      <c r="A71" s="97" t="s">
        <v>86</v>
      </c>
      <c r="B71" s="98" t="s">
        <v>250</v>
      </c>
      <c r="C71" s="98" t="s">
        <v>69</v>
      </c>
      <c r="D71" s="99"/>
      <c r="E71" s="99"/>
      <c r="F71" s="99"/>
      <c r="G71" s="99"/>
      <c r="H71" s="99"/>
      <c r="I71" s="99"/>
      <c r="J71" s="100">
        <f>J75+J72+J73+J74</f>
        <v>83075.41872999999</v>
      </c>
      <c r="K71" s="100">
        <f>K75+K72+K73+K74</f>
        <v>82995.01873</v>
      </c>
      <c r="L71" s="101">
        <f t="shared" si="3"/>
        <v>99.90322046975014</v>
      </c>
    </row>
    <row r="72" spans="1:12" s="77" customFormat="1" ht="22.5">
      <c r="A72" s="110" t="s">
        <v>275</v>
      </c>
      <c r="B72" s="105" t="s">
        <v>250</v>
      </c>
      <c r="C72" s="105" t="s">
        <v>69</v>
      </c>
      <c r="D72" s="105" t="s">
        <v>4</v>
      </c>
      <c r="E72" s="105" t="s">
        <v>118</v>
      </c>
      <c r="F72" s="105" t="s">
        <v>40</v>
      </c>
      <c r="G72" s="105" t="s">
        <v>68</v>
      </c>
      <c r="H72" s="105" t="s">
        <v>95</v>
      </c>
      <c r="I72" s="105" t="s">
        <v>120</v>
      </c>
      <c r="J72" s="79">
        <v>5567.13673</v>
      </c>
      <c r="K72" s="79">
        <f>J72</f>
        <v>5567.13673</v>
      </c>
      <c r="L72" s="78">
        <f t="shared" si="3"/>
        <v>100</v>
      </c>
    </row>
    <row r="73" spans="1:12" s="77" customFormat="1" ht="22.5">
      <c r="A73" s="110" t="s">
        <v>275</v>
      </c>
      <c r="B73" s="105" t="s">
        <v>250</v>
      </c>
      <c r="C73" s="105" t="s">
        <v>69</v>
      </c>
      <c r="D73" s="105" t="s">
        <v>4</v>
      </c>
      <c r="E73" s="105" t="s">
        <v>118</v>
      </c>
      <c r="F73" s="105" t="s">
        <v>40</v>
      </c>
      <c r="G73" s="105" t="s">
        <v>68</v>
      </c>
      <c r="H73" s="105" t="s">
        <v>276</v>
      </c>
      <c r="I73" s="105" t="s">
        <v>120</v>
      </c>
      <c r="J73" s="79" t="s">
        <v>277</v>
      </c>
      <c r="K73" s="79">
        <v>738.182</v>
      </c>
      <c r="L73" s="78">
        <f t="shared" si="3"/>
        <v>100</v>
      </c>
    </row>
    <row r="74" spans="1:12" s="77" customFormat="1" ht="22.5">
      <c r="A74" s="110" t="s">
        <v>275</v>
      </c>
      <c r="B74" s="105" t="s">
        <v>250</v>
      </c>
      <c r="C74" s="105" t="s">
        <v>69</v>
      </c>
      <c r="D74" s="105" t="s">
        <v>4</v>
      </c>
      <c r="E74" s="105" t="s">
        <v>118</v>
      </c>
      <c r="F74" s="105" t="s">
        <v>40</v>
      </c>
      <c r="G74" s="105" t="s">
        <v>68</v>
      </c>
      <c r="H74" s="105" t="s">
        <v>278</v>
      </c>
      <c r="I74" s="105" t="s">
        <v>120</v>
      </c>
      <c r="J74" s="79" t="s">
        <v>279</v>
      </c>
      <c r="K74" s="79">
        <v>76452.4</v>
      </c>
      <c r="L74" s="78">
        <f t="shared" si="3"/>
        <v>100</v>
      </c>
    </row>
    <row r="75" spans="1:12" s="19" customFormat="1" ht="12">
      <c r="A75" s="81" t="s">
        <v>87</v>
      </c>
      <c r="B75" s="82" t="s">
        <v>250</v>
      </c>
      <c r="C75" s="83" t="s">
        <v>69</v>
      </c>
      <c r="D75" s="83" t="s">
        <v>88</v>
      </c>
      <c r="E75" s="83"/>
      <c r="F75" s="83"/>
      <c r="G75" s="83"/>
      <c r="H75" s="83"/>
      <c r="I75" s="83"/>
      <c r="J75" s="102">
        <f aca="true" t="shared" si="6" ref="J75:K78">J76</f>
        <v>317.7</v>
      </c>
      <c r="K75" s="102">
        <f t="shared" si="6"/>
        <v>237.3</v>
      </c>
      <c r="L75" s="78">
        <f t="shared" si="3"/>
        <v>74.69310670443815</v>
      </c>
    </row>
    <row r="76" spans="1:12" s="27" customFormat="1" ht="22.5">
      <c r="A76" s="104" t="s">
        <v>103</v>
      </c>
      <c r="B76" s="105" t="s">
        <v>250</v>
      </c>
      <c r="C76" s="105" t="s">
        <v>69</v>
      </c>
      <c r="D76" s="105" t="s">
        <v>88</v>
      </c>
      <c r="E76" s="105" t="s">
        <v>49</v>
      </c>
      <c r="F76" s="105" t="s">
        <v>40</v>
      </c>
      <c r="G76" s="105"/>
      <c r="H76" s="105"/>
      <c r="I76" s="105"/>
      <c r="J76" s="106">
        <f t="shared" si="6"/>
        <v>317.7</v>
      </c>
      <c r="K76" s="106">
        <f t="shared" si="6"/>
        <v>237.3</v>
      </c>
      <c r="L76" s="78">
        <f t="shared" si="3"/>
        <v>74.69310670443815</v>
      </c>
    </row>
    <row r="77" spans="1:12" s="27" customFormat="1" ht="33.75">
      <c r="A77" s="108" t="s">
        <v>104</v>
      </c>
      <c r="B77" s="109" t="s">
        <v>250</v>
      </c>
      <c r="C77" s="109" t="s">
        <v>69</v>
      </c>
      <c r="D77" s="109" t="s">
        <v>88</v>
      </c>
      <c r="E77" s="109" t="s">
        <v>49</v>
      </c>
      <c r="F77" s="109" t="s">
        <v>72</v>
      </c>
      <c r="G77" s="109" t="s">
        <v>93</v>
      </c>
      <c r="H77" s="109"/>
      <c r="I77" s="109"/>
      <c r="J77" s="106">
        <f t="shared" si="6"/>
        <v>317.7</v>
      </c>
      <c r="K77" s="106">
        <f t="shared" si="6"/>
        <v>237.3</v>
      </c>
      <c r="L77" s="78">
        <f aca="true" t="shared" si="7" ref="L77:L89">K77/J77*100</f>
        <v>74.69310670443815</v>
      </c>
    </row>
    <row r="78" spans="1:12" s="27" customFormat="1" ht="21">
      <c r="A78" s="104" t="s">
        <v>105</v>
      </c>
      <c r="B78" s="105" t="s">
        <v>250</v>
      </c>
      <c r="C78" s="105" t="s">
        <v>69</v>
      </c>
      <c r="D78" s="105" t="s">
        <v>88</v>
      </c>
      <c r="E78" s="105" t="s">
        <v>49</v>
      </c>
      <c r="F78" s="105" t="s">
        <v>72</v>
      </c>
      <c r="G78" s="105" t="s">
        <v>93</v>
      </c>
      <c r="H78" s="105" t="s">
        <v>280</v>
      </c>
      <c r="I78" s="105"/>
      <c r="J78" s="106">
        <f t="shared" si="6"/>
        <v>317.7</v>
      </c>
      <c r="K78" s="106">
        <f t="shared" si="6"/>
        <v>237.3</v>
      </c>
      <c r="L78" s="78">
        <f t="shared" si="7"/>
        <v>74.69310670443815</v>
      </c>
    </row>
    <row r="79" spans="1:12" s="27" customFormat="1" ht="31.5">
      <c r="A79" s="104" t="s">
        <v>281</v>
      </c>
      <c r="B79" s="109" t="s">
        <v>250</v>
      </c>
      <c r="C79" s="105" t="s">
        <v>69</v>
      </c>
      <c r="D79" s="105" t="s">
        <v>88</v>
      </c>
      <c r="E79" s="105" t="s">
        <v>49</v>
      </c>
      <c r="F79" s="105" t="s">
        <v>72</v>
      </c>
      <c r="G79" s="105" t="s">
        <v>93</v>
      </c>
      <c r="H79" s="105" t="s">
        <v>282</v>
      </c>
      <c r="I79" s="105"/>
      <c r="J79" s="79">
        <f>J80+J81</f>
        <v>317.7</v>
      </c>
      <c r="K79" s="79">
        <f>K80+K81</f>
        <v>237.3</v>
      </c>
      <c r="L79" s="78">
        <f t="shared" si="7"/>
        <v>74.69310670443815</v>
      </c>
    </row>
    <row r="80" spans="1:12" s="27" customFormat="1" ht="22.5">
      <c r="A80" s="110" t="s">
        <v>46</v>
      </c>
      <c r="B80" s="105" t="s">
        <v>250</v>
      </c>
      <c r="C80" s="105" t="s">
        <v>69</v>
      </c>
      <c r="D80" s="105" t="s">
        <v>88</v>
      </c>
      <c r="E80" s="105" t="s">
        <v>49</v>
      </c>
      <c r="F80" s="105" t="s">
        <v>72</v>
      </c>
      <c r="G80" s="105" t="s">
        <v>93</v>
      </c>
      <c r="H80" s="105" t="s">
        <v>283</v>
      </c>
      <c r="I80" s="105" t="s">
        <v>42</v>
      </c>
      <c r="J80" s="79">
        <f>'[1]прил5'!$J$70</f>
        <v>317.7</v>
      </c>
      <c r="K80" s="79">
        <v>237.3</v>
      </c>
      <c r="L80" s="78">
        <f t="shared" si="7"/>
        <v>74.69310670443815</v>
      </c>
    </row>
    <row r="81" spans="1:12" s="27" customFormat="1" ht="22.5" hidden="1">
      <c r="A81" s="110" t="s">
        <v>284</v>
      </c>
      <c r="B81" s="105" t="s">
        <v>253</v>
      </c>
      <c r="C81" s="105" t="s">
        <v>69</v>
      </c>
      <c r="D81" s="105" t="s">
        <v>88</v>
      </c>
      <c r="E81" s="105" t="s">
        <v>49</v>
      </c>
      <c r="F81" s="105" t="s">
        <v>72</v>
      </c>
      <c r="G81" s="105" t="s">
        <v>93</v>
      </c>
      <c r="H81" s="105" t="s">
        <v>282</v>
      </c>
      <c r="I81" s="105" t="s">
        <v>120</v>
      </c>
      <c r="J81" s="79"/>
      <c r="K81" s="79"/>
      <c r="L81" s="78" t="e">
        <f t="shared" si="7"/>
        <v>#DIV/0!</v>
      </c>
    </row>
    <row r="82" spans="1:12" s="77" customFormat="1" ht="12.75">
      <c r="A82" s="97" t="s">
        <v>285</v>
      </c>
      <c r="B82" s="98" t="s">
        <v>250</v>
      </c>
      <c r="C82" s="98" t="s">
        <v>4</v>
      </c>
      <c r="D82" s="99"/>
      <c r="E82" s="99"/>
      <c r="F82" s="99"/>
      <c r="G82" s="99"/>
      <c r="H82" s="99"/>
      <c r="I82" s="99"/>
      <c r="J82" s="100">
        <f>J83+J89+J98</f>
        <v>382.32216</v>
      </c>
      <c r="K82" s="100">
        <f>K83+K89+K98</f>
        <v>339.12216</v>
      </c>
      <c r="L82" s="78">
        <f t="shared" si="7"/>
        <v>88.70062881000672</v>
      </c>
    </row>
    <row r="83" spans="1:12" s="19" customFormat="1" ht="12">
      <c r="A83" s="81" t="s">
        <v>102</v>
      </c>
      <c r="B83" s="82" t="s">
        <v>250</v>
      </c>
      <c r="C83" s="83" t="s">
        <v>4</v>
      </c>
      <c r="D83" s="83" t="s">
        <v>68</v>
      </c>
      <c r="E83" s="83"/>
      <c r="F83" s="83"/>
      <c r="G83" s="83"/>
      <c r="H83" s="83"/>
      <c r="I83" s="83"/>
      <c r="J83" s="102">
        <f aca="true" t="shared" si="8" ref="J83:K87">J84</f>
        <v>14.4</v>
      </c>
      <c r="K83" s="102">
        <f t="shared" si="8"/>
        <v>0</v>
      </c>
      <c r="L83" s="78">
        <f t="shared" si="7"/>
        <v>0</v>
      </c>
    </row>
    <row r="84" spans="1:12" s="27" customFormat="1" ht="22.5">
      <c r="A84" s="104" t="s">
        <v>103</v>
      </c>
      <c r="B84" s="105" t="s">
        <v>250</v>
      </c>
      <c r="C84" s="105" t="s">
        <v>4</v>
      </c>
      <c r="D84" s="105" t="s">
        <v>68</v>
      </c>
      <c r="E84" s="105" t="s">
        <v>49</v>
      </c>
      <c r="F84" s="105" t="s">
        <v>40</v>
      </c>
      <c r="G84" s="105"/>
      <c r="H84" s="105"/>
      <c r="I84" s="105"/>
      <c r="J84" s="106">
        <f t="shared" si="8"/>
        <v>14.4</v>
      </c>
      <c r="K84" s="106">
        <f t="shared" si="8"/>
        <v>0</v>
      </c>
      <c r="L84" s="78">
        <f t="shared" si="7"/>
        <v>0</v>
      </c>
    </row>
    <row r="85" spans="1:12" s="27" customFormat="1" ht="33.75">
      <c r="A85" s="108" t="s">
        <v>104</v>
      </c>
      <c r="B85" s="109" t="s">
        <v>250</v>
      </c>
      <c r="C85" s="109" t="s">
        <v>4</v>
      </c>
      <c r="D85" s="109" t="s">
        <v>68</v>
      </c>
      <c r="E85" s="109" t="s">
        <v>49</v>
      </c>
      <c r="F85" s="109" t="s">
        <v>72</v>
      </c>
      <c r="G85" s="109" t="s">
        <v>93</v>
      </c>
      <c r="H85" s="109"/>
      <c r="I85" s="109"/>
      <c r="J85" s="106">
        <f t="shared" si="8"/>
        <v>14.4</v>
      </c>
      <c r="K85" s="106">
        <f t="shared" si="8"/>
        <v>0</v>
      </c>
      <c r="L85" s="78">
        <f t="shared" si="7"/>
        <v>0</v>
      </c>
    </row>
    <row r="86" spans="1:12" s="27" customFormat="1" ht="21">
      <c r="A86" s="104" t="s">
        <v>105</v>
      </c>
      <c r="B86" s="105" t="s">
        <v>250</v>
      </c>
      <c r="C86" s="105" t="s">
        <v>4</v>
      </c>
      <c r="D86" s="105" t="s">
        <v>68</v>
      </c>
      <c r="E86" s="105" t="s">
        <v>49</v>
      </c>
      <c r="F86" s="105" t="s">
        <v>72</v>
      </c>
      <c r="G86" s="105" t="s">
        <v>93</v>
      </c>
      <c r="H86" s="105" t="s">
        <v>286</v>
      </c>
      <c r="I86" s="105"/>
      <c r="J86" s="106">
        <f t="shared" si="8"/>
        <v>14.4</v>
      </c>
      <c r="K86" s="106">
        <f t="shared" si="8"/>
        <v>0</v>
      </c>
      <c r="L86" s="78">
        <f t="shared" si="7"/>
        <v>0</v>
      </c>
    </row>
    <row r="87" spans="1:12" s="27" customFormat="1" ht="25.5">
      <c r="A87" s="97" t="s">
        <v>287</v>
      </c>
      <c r="B87" s="109" t="s">
        <v>250</v>
      </c>
      <c r="C87" s="105" t="s">
        <v>4</v>
      </c>
      <c r="D87" s="105" t="s">
        <v>68</v>
      </c>
      <c r="E87" s="105" t="s">
        <v>49</v>
      </c>
      <c r="F87" s="105" t="s">
        <v>72</v>
      </c>
      <c r="G87" s="105" t="s">
        <v>93</v>
      </c>
      <c r="H87" s="105" t="s">
        <v>288</v>
      </c>
      <c r="I87" s="105"/>
      <c r="J87" s="79">
        <f t="shared" si="8"/>
        <v>14.4</v>
      </c>
      <c r="K87" s="79">
        <f t="shared" si="8"/>
        <v>0</v>
      </c>
      <c r="L87" s="78">
        <f t="shared" si="7"/>
        <v>0</v>
      </c>
    </row>
    <row r="88" spans="1:12" s="27" customFormat="1" ht="22.5">
      <c r="A88" s="110" t="s">
        <v>46</v>
      </c>
      <c r="B88" s="105" t="s">
        <v>250</v>
      </c>
      <c r="C88" s="105" t="s">
        <v>4</v>
      </c>
      <c r="D88" s="105" t="s">
        <v>68</v>
      </c>
      <c r="E88" s="105" t="s">
        <v>49</v>
      </c>
      <c r="F88" s="105" t="s">
        <v>72</v>
      </c>
      <c r="G88" s="105" t="s">
        <v>93</v>
      </c>
      <c r="H88" s="105" t="s">
        <v>117</v>
      </c>
      <c r="I88" s="105" t="s">
        <v>42</v>
      </c>
      <c r="J88" s="79">
        <v>14.4</v>
      </c>
      <c r="K88" s="79">
        <v>0</v>
      </c>
      <c r="L88" s="78">
        <f t="shared" si="7"/>
        <v>0</v>
      </c>
    </row>
    <row r="89" spans="1:13" s="19" customFormat="1" ht="12">
      <c r="A89" s="81" t="s">
        <v>106</v>
      </c>
      <c r="B89" s="82" t="s">
        <v>250</v>
      </c>
      <c r="C89" s="83" t="s">
        <v>4</v>
      </c>
      <c r="D89" s="83" t="s">
        <v>2</v>
      </c>
      <c r="E89" s="83"/>
      <c r="F89" s="83"/>
      <c r="G89" s="83"/>
      <c r="H89" s="83"/>
      <c r="I89" s="83"/>
      <c r="J89" s="102">
        <f>J92+J90</f>
        <v>28.8</v>
      </c>
      <c r="K89" s="102">
        <f>K92+K90</f>
        <v>0</v>
      </c>
      <c r="L89" s="78">
        <f t="shared" si="7"/>
        <v>0</v>
      </c>
      <c r="M89" s="19" t="s">
        <v>260</v>
      </c>
    </row>
    <row r="90" spans="1:12" s="19" customFormat="1" ht="12" hidden="1">
      <c r="A90" s="81" t="s">
        <v>289</v>
      </c>
      <c r="B90" s="82" t="s">
        <v>250</v>
      </c>
      <c r="C90" s="83" t="s">
        <v>4</v>
      </c>
      <c r="D90" s="83" t="s">
        <v>2</v>
      </c>
      <c r="E90" s="83" t="s">
        <v>118</v>
      </c>
      <c r="F90" s="83" t="s">
        <v>40</v>
      </c>
      <c r="G90" s="83" t="s">
        <v>2</v>
      </c>
      <c r="H90" s="83" t="s">
        <v>119</v>
      </c>
      <c r="I90" s="83"/>
      <c r="J90" s="102">
        <f>J91</f>
        <v>0</v>
      </c>
      <c r="K90" s="102">
        <f>K91</f>
        <v>0</v>
      </c>
      <c r="L90" s="103" t="e">
        <f>L91</f>
        <v>#DIV/0!</v>
      </c>
    </row>
    <row r="91" spans="1:12" s="19" customFormat="1" ht="24" hidden="1">
      <c r="A91" s="81" t="s">
        <v>24</v>
      </c>
      <c r="B91" s="82" t="s">
        <v>250</v>
      </c>
      <c r="C91" s="83" t="s">
        <v>4</v>
      </c>
      <c r="D91" s="83" t="s">
        <v>2</v>
      </c>
      <c r="E91" s="83" t="s">
        <v>118</v>
      </c>
      <c r="F91" s="83" t="s">
        <v>40</v>
      </c>
      <c r="G91" s="83" t="s">
        <v>2</v>
      </c>
      <c r="H91" s="83" t="s">
        <v>119</v>
      </c>
      <c r="I91" s="83" t="s">
        <v>25</v>
      </c>
      <c r="J91" s="84"/>
      <c r="K91" s="84"/>
      <c r="L91" s="78" t="e">
        <f aca="true" t="shared" si="9" ref="L91:L101">K91/J91*100</f>
        <v>#DIV/0!</v>
      </c>
    </row>
    <row r="92" spans="1:12" s="27" customFormat="1" ht="22.5">
      <c r="A92" s="104" t="s">
        <v>103</v>
      </c>
      <c r="B92" s="105" t="s">
        <v>250</v>
      </c>
      <c r="C92" s="105" t="s">
        <v>4</v>
      </c>
      <c r="D92" s="105" t="s">
        <v>2</v>
      </c>
      <c r="E92" s="105" t="s">
        <v>49</v>
      </c>
      <c r="F92" s="105" t="s">
        <v>40</v>
      </c>
      <c r="G92" s="105"/>
      <c r="H92" s="105"/>
      <c r="I92" s="105"/>
      <c r="J92" s="106">
        <f aca="true" t="shared" si="10" ref="J92:K94">J93</f>
        <v>28.8</v>
      </c>
      <c r="K92" s="106">
        <f t="shared" si="10"/>
        <v>0</v>
      </c>
      <c r="L92" s="78">
        <f t="shared" si="9"/>
        <v>0</v>
      </c>
    </row>
    <row r="93" spans="1:12" s="27" customFormat="1" ht="33.75">
      <c r="A93" s="108" t="s">
        <v>104</v>
      </c>
      <c r="B93" s="109" t="s">
        <v>250</v>
      </c>
      <c r="C93" s="109" t="s">
        <v>4</v>
      </c>
      <c r="D93" s="109" t="s">
        <v>2</v>
      </c>
      <c r="E93" s="109" t="s">
        <v>49</v>
      </c>
      <c r="F93" s="109" t="s">
        <v>72</v>
      </c>
      <c r="G93" s="109" t="s">
        <v>93</v>
      </c>
      <c r="H93" s="109"/>
      <c r="I93" s="109"/>
      <c r="J93" s="106">
        <f t="shared" si="10"/>
        <v>28.8</v>
      </c>
      <c r="K93" s="106">
        <f t="shared" si="10"/>
        <v>0</v>
      </c>
      <c r="L93" s="78">
        <f t="shared" si="9"/>
        <v>0</v>
      </c>
    </row>
    <row r="94" spans="1:12" s="27" customFormat="1" ht="21">
      <c r="A94" s="104" t="s">
        <v>105</v>
      </c>
      <c r="B94" s="105" t="s">
        <v>250</v>
      </c>
      <c r="C94" s="105" t="s">
        <v>4</v>
      </c>
      <c r="D94" s="105" t="s">
        <v>2</v>
      </c>
      <c r="E94" s="105" t="s">
        <v>49</v>
      </c>
      <c r="F94" s="105" t="s">
        <v>72</v>
      </c>
      <c r="G94" s="105" t="s">
        <v>93</v>
      </c>
      <c r="H94" s="105" t="s">
        <v>286</v>
      </c>
      <c r="I94" s="105"/>
      <c r="J94" s="106">
        <f t="shared" si="10"/>
        <v>28.8</v>
      </c>
      <c r="K94" s="106">
        <f t="shared" si="10"/>
        <v>0</v>
      </c>
      <c r="L94" s="78">
        <f t="shared" si="9"/>
        <v>0</v>
      </c>
    </row>
    <row r="95" spans="1:12" s="27" customFormat="1" ht="12.75">
      <c r="A95" s="104" t="s">
        <v>287</v>
      </c>
      <c r="B95" s="109" t="s">
        <v>250</v>
      </c>
      <c r="C95" s="105" t="s">
        <v>4</v>
      </c>
      <c r="D95" s="105" t="s">
        <v>2</v>
      </c>
      <c r="E95" s="105" t="s">
        <v>49</v>
      </c>
      <c r="F95" s="105" t="s">
        <v>72</v>
      </c>
      <c r="G95" s="105" t="s">
        <v>93</v>
      </c>
      <c r="H95" s="105" t="s">
        <v>288</v>
      </c>
      <c r="I95" s="105"/>
      <c r="J95" s="79">
        <f>J96+J97</f>
        <v>28.8</v>
      </c>
      <c r="K95" s="79">
        <f>K96</f>
        <v>0</v>
      </c>
      <c r="L95" s="78">
        <f t="shared" si="9"/>
        <v>0</v>
      </c>
    </row>
    <row r="96" spans="1:12" s="27" customFormat="1" ht="22.5">
      <c r="A96" s="110" t="s">
        <v>24</v>
      </c>
      <c r="B96" s="105" t="s">
        <v>250</v>
      </c>
      <c r="C96" s="105" t="s">
        <v>4</v>
      </c>
      <c r="D96" s="105" t="s">
        <v>2</v>
      </c>
      <c r="E96" s="105" t="s">
        <v>49</v>
      </c>
      <c r="F96" s="105" t="s">
        <v>72</v>
      </c>
      <c r="G96" s="105" t="s">
        <v>93</v>
      </c>
      <c r="H96" s="105" t="s">
        <v>121</v>
      </c>
      <c r="I96" s="105" t="s">
        <v>42</v>
      </c>
      <c r="J96" s="79">
        <v>14.4</v>
      </c>
      <c r="K96" s="79">
        <v>0</v>
      </c>
      <c r="L96" s="78">
        <f t="shared" si="9"/>
        <v>0</v>
      </c>
    </row>
    <row r="97" spans="1:12" s="27" customFormat="1" ht="22.5">
      <c r="A97" s="110" t="s">
        <v>24</v>
      </c>
      <c r="B97" s="105" t="s">
        <v>250</v>
      </c>
      <c r="C97" s="105" t="s">
        <v>4</v>
      </c>
      <c r="D97" s="105" t="s">
        <v>2</v>
      </c>
      <c r="E97" s="105" t="s">
        <v>49</v>
      </c>
      <c r="F97" s="105" t="s">
        <v>72</v>
      </c>
      <c r="G97" s="105" t="s">
        <v>93</v>
      </c>
      <c r="H97" s="105" t="s">
        <v>122</v>
      </c>
      <c r="I97" s="105" t="s">
        <v>42</v>
      </c>
      <c r="J97" s="79">
        <v>14.4</v>
      </c>
      <c r="K97" s="79">
        <v>0</v>
      </c>
      <c r="L97" s="78">
        <f t="shared" si="9"/>
        <v>0</v>
      </c>
    </row>
    <row r="98" spans="1:12" s="19" customFormat="1" ht="12">
      <c r="A98" s="81" t="s">
        <v>106</v>
      </c>
      <c r="B98" s="82" t="s">
        <v>250</v>
      </c>
      <c r="C98" s="83" t="s">
        <v>4</v>
      </c>
      <c r="D98" s="83" t="s">
        <v>1</v>
      </c>
      <c r="E98" s="83"/>
      <c r="F98" s="83"/>
      <c r="G98" s="83"/>
      <c r="H98" s="83"/>
      <c r="I98" s="83"/>
      <c r="J98" s="102">
        <f aca="true" t="shared" si="11" ref="J98:K100">J99</f>
        <v>339.12216</v>
      </c>
      <c r="K98" s="102">
        <f t="shared" si="11"/>
        <v>339.12216</v>
      </c>
      <c r="L98" s="78">
        <f t="shared" si="9"/>
        <v>100</v>
      </c>
    </row>
    <row r="99" spans="1:12" s="27" customFormat="1" ht="22.5">
      <c r="A99" s="104" t="s">
        <v>103</v>
      </c>
      <c r="B99" s="105" t="s">
        <v>250</v>
      </c>
      <c r="C99" s="105" t="s">
        <v>4</v>
      </c>
      <c r="D99" s="105" t="s">
        <v>1</v>
      </c>
      <c r="E99" s="105" t="s">
        <v>49</v>
      </c>
      <c r="F99" s="105" t="s">
        <v>40</v>
      </c>
      <c r="G99" s="105"/>
      <c r="H99" s="105"/>
      <c r="I99" s="105"/>
      <c r="J99" s="106">
        <f t="shared" si="11"/>
        <v>339.12216</v>
      </c>
      <c r="K99" s="106">
        <f t="shared" si="11"/>
        <v>339.12216</v>
      </c>
      <c r="L99" s="78">
        <f t="shared" si="9"/>
        <v>100</v>
      </c>
    </row>
    <row r="100" spans="1:12" s="27" customFormat="1" ht="33.75">
      <c r="A100" s="108" t="s">
        <v>104</v>
      </c>
      <c r="B100" s="109" t="s">
        <v>250</v>
      </c>
      <c r="C100" s="109" t="s">
        <v>4</v>
      </c>
      <c r="D100" s="109" t="s">
        <v>1</v>
      </c>
      <c r="E100" s="109" t="s">
        <v>49</v>
      </c>
      <c r="F100" s="109" t="s">
        <v>72</v>
      </c>
      <c r="G100" s="109" t="s">
        <v>93</v>
      </c>
      <c r="H100" s="109"/>
      <c r="I100" s="109"/>
      <c r="J100" s="106">
        <f t="shared" si="11"/>
        <v>339.12216</v>
      </c>
      <c r="K100" s="106">
        <f t="shared" si="11"/>
        <v>339.12216</v>
      </c>
      <c r="L100" s="78">
        <f t="shared" si="9"/>
        <v>100</v>
      </c>
    </row>
    <row r="101" spans="1:12" s="27" customFormat="1" ht="21">
      <c r="A101" s="104" t="s">
        <v>290</v>
      </c>
      <c r="B101" s="105" t="s">
        <v>250</v>
      </c>
      <c r="C101" s="105" t="s">
        <v>4</v>
      </c>
      <c r="D101" s="105" t="s">
        <v>1</v>
      </c>
      <c r="E101" s="105" t="s">
        <v>49</v>
      </c>
      <c r="F101" s="105" t="s">
        <v>72</v>
      </c>
      <c r="G101" s="105" t="s">
        <v>93</v>
      </c>
      <c r="H101" s="105" t="s">
        <v>291</v>
      </c>
      <c r="I101" s="105"/>
      <c r="J101" s="106">
        <f>J102+J105+J108</f>
        <v>339.12216</v>
      </c>
      <c r="K101" s="106">
        <f>K102+K105+K108</f>
        <v>339.12216</v>
      </c>
      <c r="L101" s="78">
        <f t="shared" si="9"/>
        <v>100</v>
      </c>
    </row>
    <row r="102" spans="1:12" s="27" customFormat="1" ht="12.75">
      <c r="A102" s="104" t="s">
        <v>26</v>
      </c>
      <c r="B102" s="109" t="s">
        <v>250</v>
      </c>
      <c r="C102" s="105" t="s">
        <v>4</v>
      </c>
      <c r="D102" s="105" t="s">
        <v>1</v>
      </c>
      <c r="E102" s="105" t="s">
        <v>49</v>
      </c>
      <c r="F102" s="105" t="s">
        <v>72</v>
      </c>
      <c r="G102" s="105" t="s">
        <v>93</v>
      </c>
      <c r="H102" s="105" t="s">
        <v>107</v>
      </c>
      <c r="I102" s="105"/>
      <c r="J102" s="79">
        <f>J103+J104</f>
        <v>48.9214</v>
      </c>
      <c r="K102" s="79">
        <f>K103+K104</f>
        <v>48.9214</v>
      </c>
      <c r="L102" s="78"/>
    </row>
    <row r="103" spans="1:12" s="27" customFormat="1" ht="22.5">
      <c r="A103" s="110" t="s">
        <v>24</v>
      </c>
      <c r="B103" s="105" t="s">
        <v>250</v>
      </c>
      <c r="C103" s="105" t="s">
        <v>4</v>
      </c>
      <c r="D103" s="105" t="s">
        <v>1</v>
      </c>
      <c r="E103" s="105" t="s">
        <v>49</v>
      </c>
      <c r="F103" s="105" t="s">
        <v>72</v>
      </c>
      <c r="G103" s="105" t="s">
        <v>93</v>
      </c>
      <c r="H103" s="105" t="s">
        <v>107</v>
      </c>
      <c r="I103" s="105" t="s">
        <v>42</v>
      </c>
      <c r="J103" s="79">
        <v>48.9214</v>
      </c>
      <c r="K103" s="79">
        <f>J103</f>
        <v>48.9214</v>
      </c>
      <c r="L103" s="78">
        <f aca="true" t="shared" si="12" ref="L103:L119">K103/J103*100</f>
        <v>100</v>
      </c>
    </row>
    <row r="104" spans="1:12" s="27" customFormat="1" ht="22.5">
      <c r="A104" s="110" t="s">
        <v>284</v>
      </c>
      <c r="B104" s="105" t="s">
        <v>250</v>
      </c>
      <c r="C104" s="105" t="s">
        <v>4</v>
      </c>
      <c r="D104" s="105" t="s">
        <v>1</v>
      </c>
      <c r="E104" s="105" t="s">
        <v>49</v>
      </c>
      <c r="F104" s="105" t="s">
        <v>72</v>
      </c>
      <c r="G104" s="105" t="s">
        <v>93</v>
      </c>
      <c r="H104" s="105" t="s">
        <v>107</v>
      </c>
      <c r="I104" s="105" t="s">
        <v>120</v>
      </c>
      <c r="J104" s="79"/>
      <c r="K104" s="79"/>
      <c r="L104" s="78" t="e">
        <f t="shared" si="12"/>
        <v>#DIV/0!</v>
      </c>
    </row>
    <row r="105" spans="1:12" s="27" customFormat="1" ht="12.75">
      <c r="A105" s="104" t="s">
        <v>27</v>
      </c>
      <c r="B105" s="109" t="s">
        <v>250</v>
      </c>
      <c r="C105" s="105" t="s">
        <v>4</v>
      </c>
      <c r="D105" s="105" t="s">
        <v>1</v>
      </c>
      <c r="E105" s="105" t="s">
        <v>49</v>
      </c>
      <c r="F105" s="105" t="s">
        <v>72</v>
      </c>
      <c r="G105" s="105" t="s">
        <v>93</v>
      </c>
      <c r="H105" s="105" t="s">
        <v>108</v>
      </c>
      <c r="I105" s="105"/>
      <c r="J105" s="79">
        <f>J106+J107</f>
        <v>0</v>
      </c>
      <c r="K105" s="79">
        <f>K106+K107</f>
        <v>0</v>
      </c>
      <c r="L105" s="78" t="e">
        <f t="shared" si="12"/>
        <v>#DIV/0!</v>
      </c>
    </row>
    <row r="106" spans="1:12" s="27" customFormat="1" ht="22.5">
      <c r="A106" s="110" t="s">
        <v>24</v>
      </c>
      <c r="B106" s="105" t="s">
        <v>250</v>
      </c>
      <c r="C106" s="105" t="s">
        <v>4</v>
      </c>
      <c r="D106" s="105" t="s">
        <v>1</v>
      </c>
      <c r="E106" s="105" t="s">
        <v>49</v>
      </c>
      <c r="F106" s="105" t="s">
        <v>72</v>
      </c>
      <c r="G106" s="105" t="s">
        <v>93</v>
      </c>
      <c r="H106" s="105" t="s">
        <v>108</v>
      </c>
      <c r="I106" s="105" t="s">
        <v>42</v>
      </c>
      <c r="J106" s="79"/>
      <c r="K106" s="79"/>
      <c r="L106" s="78" t="e">
        <f t="shared" si="12"/>
        <v>#DIV/0!</v>
      </c>
    </row>
    <row r="107" spans="1:12" s="27" customFormat="1" ht="22.5">
      <c r="A107" s="110" t="s">
        <v>284</v>
      </c>
      <c r="B107" s="105" t="s">
        <v>250</v>
      </c>
      <c r="C107" s="105" t="s">
        <v>4</v>
      </c>
      <c r="D107" s="105" t="s">
        <v>1</v>
      </c>
      <c r="E107" s="105" t="s">
        <v>49</v>
      </c>
      <c r="F107" s="105" t="s">
        <v>72</v>
      </c>
      <c r="G107" s="105" t="s">
        <v>93</v>
      </c>
      <c r="H107" s="105" t="s">
        <v>108</v>
      </c>
      <c r="I107" s="105" t="s">
        <v>120</v>
      </c>
      <c r="J107" s="79"/>
      <c r="K107" s="79"/>
      <c r="L107" s="78" t="e">
        <f t="shared" si="12"/>
        <v>#DIV/0!</v>
      </c>
    </row>
    <row r="108" spans="1:12" s="27" customFormat="1" ht="21">
      <c r="A108" s="104" t="s">
        <v>292</v>
      </c>
      <c r="B108" s="109" t="s">
        <v>250</v>
      </c>
      <c r="C108" s="105" t="s">
        <v>4</v>
      </c>
      <c r="D108" s="105" t="s">
        <v>1</v>
      </c>
      <c r="E108" s="105" t="s">
        <v>49</v>
      </c>
      <c r="F108" s="105" t="s">
        <v>72</v>
      </c>
      <c r="G108" s="105" t="s">
        <v>93</v>
      </c>
      <c r="H108" s="105" t="s">
        <v>109</v>
      </c>
      <c r="I108" s="105"/>
      <c r="J108" s="79">
        <f>J109+J110</f>
        <v>290.20076</v>
      </c>
      <c r="K108" s="79">
        <f>K109+K110</f>
        <v>290.20076</v>
      </c>
      <c r="L108" s="78">
        <f t="shared" si="12"/>
        <v>100</v>
      </c>
    </row>
    <row r="109" spans="1:12" s="27" customFormat="1" ht="22.5">
      <c r="A109" s="110" t="s">
        <v>24</v>
      </c>
      <c r="B109" s="105" t="s">
        <v>250</v>
      </c>
      <c r="C109" s="105" t="s">
        <v>4</v>
      </c>
      <c r="D109" s="105" t="s">
        <v>1</v>
      </c>
      <c r="E109" s="105" t="s">
        <v>49</v>
      </c>
      <c r="F109" s="105" t="s">
        <v>72</v>
      </c>
      <c r="G109" s="105" t="s">
        <v>93</v>
      </c>
      <c r="H109" s="105" t="s">
        <v>109</v>
      </c>
      <c r="I109" s="105" t="s">
        <v>42</v>
      </c>
      <c r="J109" s="79">
        <v>290.20076</v>
      </c>
      <c r="K109" s="79">
        <f>J109</f>
        <v>290.20076</v>
      </c>
      <c r="L109" s="78">
        <f t="shared" si="12"/>
        <v>100</v>
      </c>
    </row>
    <row r="110" spans="1:12" s="27" customFormat="1" ht="22.5" hidden="1">
      <c r="A110" s="110" t="s">
        <v>284</v>
      </c>
      <c r="B110" s="105" t="s">
        <v>253</v>
      </c>
      <c r="C110" s="105" t="s">
        <v>4</v>
      </c>
      <c r="D110" s="105" t="s">
        <v>1</v>
      </c>
      <c r="E110" s="105" t="s">
        <v>49</v>
      </c>
      <c r="F110" s="105" t="s">
        <v>72</v>
      </c>
      <c r="G110" s="105" t="s">
        <v>93</v>
      </c>
      <c r="H110" s="105" t="s">
        <v>109</v>
      </c>
      <c r="I110" s="105" t="s">
        <v>120</v>
      </c>
      <c r="J110" s="79"/>
      <c r="K110" s="79"/>
      <c r="L110" s="78" t="e">
        <f t="shared" si="12"/>
        <v>#DIV/0!</v>
      </c>
    </row>
    <row r="111" spans="1:12" s="77" customFormat="1" ht="12.75">
      <c r="A111" s="97" t="s">
        <v>36</v>
      </c>
      <c r="B111" s="98" t="s">
        <v>250</v>
      </c>
      <c r="C111" s="98" t="s">
        <v>57</v>
      </c>
      <c r="D111" s="99"/>
      <c r="E111" s="99" t="s">
        <v>67</v>
      </c>
      <c r="F111" s="99" t="s">
        <v>67</v>
      </c>
      <c r="G111" s="99"/>
      <c r="H111" s="99" t="s">
        <v>67</v>
      </c>
      <c r="I111" s="99" t="s">
        <v>67</v>
      </c>
      <c r="J111" s="100">
        <f aca="true" t="shared" si="13" ref="J111:K113">J112</f>
        <v>2087.5</v>
      </c>
      <c r="K111" s="100">
        <f t="shared" si="13"/>
        <v>2087.5</v>
      </c>
      <c r="L111" s="78">
        <f t="shared" si="12"/>
        <v>100</v>
      </c>
    </row>
    <row r="112" spans="1:12" s="19" customFormat="1" ht="12">
      <c r="A112" s="81" t="s">
        <v>35</v>
      </c>
      <c r="B112" s="83" t="s">
        <v>250</v>
      </c>
      <c r="C112" s="83" t="s">
        <v>57</v>
      </c>
      <c r="D112" s="83" t="s">
        <v>68</v>
      </c>
      <c r="E112" s="83" t="s">
        <v>67</v>
      </c>
      <c r="F112" s="83" t="s">
        <v>67</v>
      </c>
      <c r="G112" s="83"/>
      <c r="H112" s="83" t="s">
        <v>67</v>
      </c>
      <c r="I112" s="83" t="s">
        <v>67</v>
      </c>
      <c r="J112" s="102">
        <f t="shared" si="13"/>
        <v>2087.5</v>
      </c>
      <c r="K112" s="102">
        <f t="shared" si="13"/>
        <v>2087.5</v>
      </c>
      <c r="L112" s="78">
        <f t="shared" si="12"/>
        <v>100</v>
      </c>
    </row>
    <row r="113" spans="1:12" s="27" customFormat="1" ht="22.5">
      <c r="A113" s="104" t="s">
        <v>103</v>
      </c>
      <c r="B113" s="105" t="s">
        <v>250</v>
      </c>
      <c r="C113" s="105" t="s">
        <v>57</v>
      </c>
      <c r="D113" s="105" t="s">
        <v>68</v>
      </c>
      <c r="E113" s="105" t="s">
        <v>49</v>
      </c>
      <c r="F113" s="105" t="s">
        <v>40</v>
      </c>
      <c r="G113" s="105"/>
      <c r="H113" s="105" t="s">
        <v>67</v>
      </c>
      <c r="I113" s="105" t="s">
        <v>67</v>
      </c>
      <c r="J113" s="106">
        <f t="shared" si="13"/>
        <v>2087.5</v>
      </c>
      <c r="K113" s="106">
        <f t="shared" si="13"/>
        <v>2087.5</v>
      </c>
      <c r="L113" s="78">
        <f t="shared" si="12"/>
        <v>100</v>
      </c>
    </row>
    <row r="114" spans="1:12" s="27" customFormat="1" ht="33.75">
      <c r="A114" s="108" t="s">
        <v>104</v>
      </c>
      <c r="B114" s="109" t="s">
        <v>250</v>
      </c>
      <c r="C114" s="109" t="s">
        <v>57</v>
      </c>
      <c r="D114" s="109" t="s">
        <v>68</v>
      </c>
      <c r="E114" s="109" t="s">
        <v>49</v>
      </c>
      <c r="F114" s="109" t="s">
        <v>72</v>
      </c>
      <c r="G114" s="109"/>
      <c r="H114" s="109" t="s">
        <v>67</v>
      </c>
      <c r="I114" s="109" t="s">
        <v>67</v>
      </c>
      <c r="J114" s="106">
        <f>J115+J122</f>
        <v>2087.5</v>
      </c>
      <c r="K114" s="106">
        <f>K115+K122</f>
        <v>2087.5</v>
      </c>
      <c r="L114" s="78">
        <f t="shared" si="12"/>
        <v>100</v>
      </c>
    </row>
    <row r="115" spans="1:12" s="27" customFormat="1" ht="31.5">
      <c r="A115" s="104" t="s">
        <v>293</v>
      </c>
      <c r="B115" s="105" t="s">
        <v>250</v>
      </c>
      <c r="C115" s="105" t="s">
        <v>57</v>
      </c>
      <c r="D115" s="105" t="s">
        <v>68</v>
      </c>
      <c r="E115" s="105" t="s">
        <v>49</v>
      </c>
      <c r="F115" s="105" t="s">
        <v>72</v>
      </c>
      <c r="G115" s="105" t="s">
        <v>93</v>
      </c>
      <c r="H115" s="105" t="s">
        <v>294</v>
      </c>
      <c r="I115" s="105"/>
      <c r="J115" s="79">
        <f>J116+J119</f>
        <v>39</v>
      </c>
      <c r="K115" s="79">
        <f>K116+K119</f>
        <v>39</v>
      </c>
      <c r="L115" s="78">
        <f t="shared" si="12"/>
        <v>100</v>
      </c>
    </row>
    <row r="116" spans="1:12" s="27" customFormat="1" ht="21">
      <c r="A116" s="104" t="s">
        <v>56</v>
      </c>
      <c r="B116" s="105" t="s">
        <v>250</v>
      </c>
      <c r="C116" s="105" t="s">
        <v>57</v>
      </c>
      <c r="D116" s="105" t="s">
        <v>68</v>
      </c>
      <c r="E116" s="105" t="s">
        <v>49</v>
      </c>
      <c r="F116" s="105" t="s">
        <v>72</v>
      </c>
      <c r="G116" s="105" t="s">
        <v>93</v>
      </c>
      <c r="H116" s="105" t="s">
        <v>110</v>
      </c>
      <c r="I116" s="105"/>
      <c r="J116" s="79">
        <f>J118+J117</f>
        <v>18</v>
      </c>
      <c r="K116" s="79">
        <f>K118+K117</f>
        <v>18</v>
      </c>
      <c r="L116" s="78">
        <f t="shared" si="12"/>
        <v>100</v>
      </c>
    </row>
    <row r="117" spans="1:12" s="27" customFormat="1" ht="33.75" hidden="1">
      <c r="A117" s="110" t="s">
        <v>6</v>
      </c>
      <c r="B117" s="105" t="s">
        <v>250</v>
      </c>
      <c r="C117" s="105" t="s">
        <v>57</v>
      </c>
      <c r="D117" s="105" t="s">
        <v>68</v>
      </c>
      <c r="E117" s="105" t="s">
        <v>49</v>
      </c>
      <c r="F117" s="105" t="s">
        <v>72</v>
      </c>
      <c r="G117" s="105" t="s">
        <v>93</v>
      </c>
      <c r="H117" s="105" t="s">
        <v>110</v>
      </c>
      <c r="I117" s="105" t="s">
        <v>123</v>
      </c>
      <c r="J117" s="79"/>
      <c r="K117" s="79"/>
      <c r="L117" s="78" t="e">
        <f t="shared" si="12"/>
        <v>#DIV/0!</v>
      </c>
    </row>
    <row r="118" spans="1:12" s="27" customFormat="1" ht="33.75">
      <c r="A118" s="110" t="s">
        <v>6</v>
      </c>
      <c r="B118" s="105" t="s">
        <v>250</v>
      </c>
      <c r="C118" s="105" t="s">
        <v>57</v>
      </c>
      <c r="D118" s="105" t="s">
        <v>68</v>
      </c>
      <c r="E118" s="105" t="s">
        <v>49</v>
      </c>
      <c r="F118" s="105" t="s">
        <v>72</v>
      </c>
      <c r="G118" s="105" t="s">
        <v>93</v>
      </c>
      <c r="H118" s="105" t="s">
        <v>110</v>
      </c>
      <c r="I118" s="105" t="s">
        <v>9</v>
      </c>
      <c r="J118" s="79">
        <f>'[1]прил5'!$J$105</f>
        <v>18</v>
      </c>
      <c r="K118" s="79">
        <v>18</v>
      </c>
      <c r="L118" s="78">
        <f t="shared" si="12"/>
        <v>100</v>
      </c>
    </row>
    <row r="119" spans="1:12" s="27" customFormat="1" ht="12.75">
      <c r="A119" s="104" t="s">
        <v>5</v>
      </c>
      <c r="B119" s="105" t="s">
        <v>250</v>
      </c>
      <c r="C119" s="105" t="s">
        <v>57</v>
      </c>
      <c r="D119" s="105" t="s">
        <v>68</v>
      </c>
      <c r="E119" s="105" t="s">
        <v>49</v>
      </c>
      <c r="F119" s="105" t="s">
        <v>72</v>
      </c>
      <c r="G119" s="105" t="s">
        <v>93</v>
      </c>
      <c r="H119" s="105" t="s">
        <v>111</v>
      </c>
      <c r="I119" s="105"/>
      <c r="J119" s="79">
        <f>J121</f>
        <v>21</v>
      </c>
      <c r="K119" s="79">
        <f>K121</f>
        <v>21</v>
      </c>
      <c r="L119" s="78">
        <f t="shared" si="12"/>
        <v>100</v>
      </c>
    </row>
    <row r="120" spans="1:12" s="27" customFormat="1" ht="12.75" hidden="1">
      <c r="A120" s="104"/>
      <c r="B120" s="105"/>
      <c r="C120" s="105"/>
      <c r="D120" s="105"/>
      <c r="E120" s="105"/>
      <c r="F120" s="105"/>
      <c r="G120" s="105"/>
      <c r="H120" s="105"/>
      <c r="I120" s="105"/>
      <c r="J120" s="79"/>
      <c r="K120" s="79"/>
      <c r="L120" s="78"/>
    </row>
    <row r="121" spans="1:12" s="27" customFormat="1" ht="33.75">
      <c r="A121" s="110" t="s">
        <v>6</v>
      </c>
      <c r="B121" s="105" t="s">
        <v>250</v>
      </c>
      <c r="C121" s="105" t="s">
        <v>57</v>
      </c>
      <c r="D121" s="105" t="s">
        <v>68</v>
      </c>
      <c r="E121" s="105" t="s">
        <v>49</v>
      </c>
      <c r="F121" s="105" t="s">
        <v>72</v>
      </c>
      <c r="G121" s="105" t="s">
        <v>93</v>
      </c>
      <c r="H121" s="105" t="s">
        <v>111</v>
      </c>
      <c r="I121" s="105" t="s">
        <v>9</v>
      </c>
      <c r="J121" s="79">
        <f>'[1]прил5'!$J$108</f>
        <v>21</v>
      </c>
      <c r="K121" s="79">
        <v>21</v>
      </c>
      <c r="L121" s="78">
        <f aca="true" t="shared" si="14" ref="L121:L144">K121/J121*100</f>
        <v>100</v>
      </c>
    </row>
    <row r="122" spans="1:12" s="27" customFormat="1" ht="31.5">
      <c r="A122" s="104" t="s">
        <v>257</v>
      </c>
      <c r="B122" s="105" t="s">
        <v>250</v>
      </c>
      <c r="C122" s="105" t="s">
        <v>57</v>
      </c>
      <c r="D122" s="105" t="s">
        <v>68</v>
      </c>
      <c r="E122" s="105" t="s">
        <v>49</v>
      </c>
      <c r="F122" s="105" t="s">
        <v>72</v>
      </c>
      <c r="G122" s="105" t="s">
        <v>93</v>
      </c>
      <c r="H122" s="105" t="s">
        <v>262</v>
      </c>
      <c r="I122" s="105" t="s">
        <v>67</v>
      </c>
      <c r="J122" s="79">
        <f>J123</f>
        <v>2048.5</v>
      </c>
      <c r="K122" s="79">
        <f>K123</f>
        <v>2048.5</v>
      </c>
      <c r="L122" s="78">
        <f t="shared" si="14"/>
        <v>100</v>
      </c>
    </row>
    <row r="123" spans="1:12" s="27" customFormat="1" ht="52.5">
      <c r="A123" s="104" t="s">
        <v>258</v>
      </c>
      <c r="B123" s="105" t="s">
        <v>250</v>
      </c>
      <c r="C123" s="105" t="s">
        <v>57</v>
      </c>
      <c r="D123" s="105" t="s">
        <v>68</v>
      </c>
      <c r="E123" s="105" t="s">
        <v>49</v>
      </c>
      <c r="F123" s="105" t="s">
        <v>72</v>
      </c>
      <c r="G123" s="105" t="s">
        <v>93</v>
      </c>
      <c r="H123" s="105" t="s">
        <v>95</v>
      </c>
      <c r="I123" s="105" t="s">
        <v>67</v>
      </c>
      <c r="J123" s="79">
        <f>J125+J124</f>
        <v>2048.5</v>
      </c>
      <c r="K123" s="79">
        <f>K125+K124</f>
        <v>2048.5</v>
      </c>
      <c r="L123" s="78">
        <f t="shared" si="14"/>
        <v>100</v>
      </c>
    </row>
    <row r="124" spans="1:12" s="27" customFormat="1" ht="12.75">
      <c r="A124" s="110" t="s">
        <v>295</v>
      </c>
      <c r="B124" s="105" t="s">
        <v>250</v>
      </c>
      <c r="C124" s="105" t="s">
        <v>57</v>
      </c>
      <c r="D124" s="105" t="s">
        <v>68</v>
      </c>
      <c r="E124" s="105" t="s">
        <v>118</v>
      </c>
      <c r="F124" s="105" t="s">
        <v>40</v>
      </c>
      <c r="G124" s="105" t="s">
        <v>68</v>
      </c>
      <c r="H124" s="105" t="s">
        <v>276</v>
      </c>
      <c r="I124" s="105" t="s">
        <v>296</v>
      </c>
      <c r="J124" s="79">
        <v>334</v>
      </c>
      <c r="K124" s="79">
        <v>334</v>
      </c>
      <c r="L124" s="78">
        <f t="shared" si="14"/>
        <v>100</v>
      </c>
    </row>
    <row r="125" spans="1:12" s="27" customFormat="1" ht="33.75">
      <c r="A125" s="110" t="s">
        <v>6</v>
      </c>
      <c r="B125" s="105" t="s">
        <v>250</v>
      </c>
      <c r="C125" s="105" t="s">
        <v>57</v>
      </c>
      <c r="D125" s="105" t="s">
        <v>68</v>
      </c>
      <c r="E125" s="105" t="s">
        <v>49</v>
      </c>
      <c r="F125" s="105" t="s">
        <v>72</v>
      </c>
      <c r="G125" s="105" t="s">
        <v>93</v>
      </c>
      <c r="H125" s="105" t="s">
        <v>95</v>
      </c>
      <c r="I125" s="105" t="s">
        <v>9</v>
      </c>
      <c r="J125" s="79">
        <f>'[1]прил5'!$J$111</f>
        <v>1714.5</v>
      </c>
      <c r="K125" s="79">
        <f>J125</f>
        <v>1714.5</v>
      </c>
      <c r="L125" s="78">
        <f t="shared" si="14"/>
        <v>100</v>
      </c>
    </row>
    <row r="126" spans="1:12" s="77" customFormat="1" ht="12.75">
      <c r="A126" s="97" t="s">
        <v>60</v>
      </c>
      <c r="B126" s="98" t="s">
        <v>250</v>
      </c>
      <c r="C126" s="98" t="s">
        <v>3</v>
      </c>
      <c r="D126" s="99"/>
      <c r="E126" s="99"/>
      <c r="F126" s="99"/>
      <c r="G126" s="99"/>
      <c r="H126" s="99" t="s">
        <v>67</v>
      </c>
      <c r="I126" s="99" t="s">
        <v>67</v>
      </c>
      <c r="J126" s="100">
        <f>J127+J185</f>
        <v>209.77675</v>
      </c>
      <c r="K126" s="100">
        <f>K127+K185</f>
        <v>209.77675</v>
      </c>
      <c r="L126" s="78">
        <f t="shared" si="14"/>
        <v>100</v>
      </c>
    </row>
    <row r="127" spans="1:12" s="19" customFormat="1" ht="12">
      <c r="A127" s="81" t="s">
        <v>32</v>
      </c>
      <c r="B127" s="82" t="s">
        <v>250</v>
      </c>
      <c r="C127" s="83" t="s">
        <v>3</v>
      </c>
      <c r="D127" s="83" t="s">
        <v>68</v>
      </c>
      <c r="E127" s="83"/>
      <c r="F127" s="83" t="s">
        <v>67</v>
      </c>
      <c r="G127" s="83"/>
      <c r="H127" s="83" t="s">
        <v>67</v>
      </c>
      <c r="I127" s="83" t="s">
        <v>67</v>
      </c>
      <c r="J127" s="102">
        <f aca="true" t="shared" si="15" ref="J127:K131">J128</f>
        <v>209.77675</v>
      </c>
      <c r="K127" s="102">
        <f t="shared" si="15"/>
        <v>209.77675</v>
      </c>
      <c r="L127" s="78">
        <f t="shared" si="14"/>
        <v>100</v>
      </c>
    </row>
    <row r="128" spans="1:12" s="27" customFormat="1" ht="22.5">
      <c r="A128" s="104" t="s">
        <v>103</v>
      </c>
      <c r="B128" s="105" t="s">
        <v>250</v>
      </c>
      <c r="C128" s="105" t="s">
        <v>3</v>
      </c>
      <c r="D128" s="105" t="s">
        <v>68</v>
      </c>
      <c r="E128" s="105" t="s">
        <v>49</v>
      </c>
      <c r="F128" s="105" t="s">
        <v>40</v>
      </c>
      <c r="G128" s="105"/>
      <c r="H128" s="105" t="s">
        <v>67</v>
      </c>
      <c r="I128" s="105" t="s">
        <v>67</v>
      </c>
      <c r="J128" s="106">
        <f t="shared" si="15"/>
        <v>209.77675</v>
      </c>
      <c r="K128" s="106">
        <f t="shared" si="15"/>
        <v>209.77675</v>
      </c>
      <c r="L128" s="78">
        <f t="shared" si="14"/>
        <v>100</v>
      </c>
    </row>
    <row r="129" spans="1:12" s="27" customFormat="1" ht="33.75">
      <c r="A129" s="108" t="s">
        <v>104</v>
      </c>
      <c r="B129" s="109" t="s">
        <v>250</v>
      </c>
      <c r="C129" s="109" t="s">
        <v>3</v>
      </c>
      <c r="D129" s="109" t="s">
        <v>68</v>
      </c>
      <c r="E129" s="109" t="s">
        <v>49</v>
      </c>
      <c r="F129" s="109" t="s">
        <v>72</v>
      </c>
      <c r="G129" s="109" t="s">
        <v>93</v>
      </c>
      <c r="H129" s="109" t="s">
        <v>67</v>
      </c>
      <c r="I129" s="109" t="s">
        <v>67</v>
      </c>
      <c r="J129" s="106">
        <f t="shared" si="15"/>
        <v>209.77675</v>
      </c>
      <c r="K129" s="106">
        <f t="shared" si="15"/>
        <v>209.77675</v>
      </c>
      <c r="L129" s="78">
        <f t="shared" si="14"/>
        <v>100</v>
      </c>
    </row>
    <row r="130" spans="1:12" s="27" customFormat="1" ht="21">
      <c r="A130" s="104" t="s">
        <v>52</v>
      </c>
      <c r="B130" s="105" t="s">
        <v>250</v>
      </c>
      <c r="C130" s="105" t="s">
        <v>3</v>
      </c>
      <c r="D130" s="105" t="s">
        <v>68</v>
      </c>
      <c r="E130" s="105" t="s">
        <v>49</v>
      </c>
      <c r="F130" s="105" t="s">
        <v>72</v>
      </c>
      <c r="G130" s="105" t="s">
        <v>93</v>
      </c>
      <c r="H130" s="105" t="s">
        <v>112</v>
      </c>
      <c r="I130" s="105" t="s">
        <v>67</v>
      </c>
      <c r="J130" s="106">
        <f t="shared" si="15"/>
        <v>209.77675</v>
      </c>
      <c r="K130" s="106">
        <f t="shared" si="15"/>
        <v>209.77675</v>
      </c>
      <c r="L130" s="78">
        <f t="shared" si="14"/>
        <v>100</v>
      </c>
    </row>
    <row r="131" spans="1:12" s="27" customFormat="1" ht="21">
      <c r="A131" s="104" t="s">
        <v>51</v>
      </c>
      <c r="B131" s="109" t="s">
        <v>250</v>
      </c>
      <c r="C131" s="105" t="s">
        <v>3</v>
      </c>
      <c r="D131" s="105" t="s">
        <v>68</v>
      </c>
      <c r="E131" s="105" t="s">
        <v>49</v>
      </c>
      <c r="F131" s="105" t="s">
        <v>72</v>
      </c>
      <c r="G131" s="105" t="s">
        <v>93</v>
      </c>
      <c r="H131" s="105" t="s">
        <v>113</v>
      </c>
      <c r="I131" s="105"/>
      <c r="J131" s="79">
        <f t="shared" si="15"/>
        <v>209.77675</v>
      </c>
      <c r="K131" s="79">
        <f t="shared" si="15"/>
        <v>209.77675</v>
      </c>
      <c r="L131" s="78">
        <f t="shared" si="14"/>
        <v>100</v>
      </c>
    </row>
    <row r="132" spans="1:12" s="27" customFormat="1" ht="12.75">
      <c r="A132" s="110" t="s">
        <v>297</v>
      </c>
      <c r="B132" s="105" t="s">
        <v>250</v>
      </c>
      <c r="C132" s="105" t="s">
        <v>3</v>
      </c>
      <c r="D132" s="105" t="s">
        <v>68</v>
      </c>
      <c r="E132" s="105" t="s">
        <v>49</v>
      </c>
      <c r="F132" s="105" t="s">
        <v>72</v>
      </c>
      <c r="G132" s="105" t="s">
        <v>93</v>
      </c>
      <c r="H132" s="105" t="s">
        <v>113</v>
      </c>
      <c r="I132" s="105" t="s">
        <v>114</v>
      </c>
      <c r="J132" s="79">
        <f>'[1]прил5'!$J$122</f>
        <v>209.77675</v>
      </c>
      <c r="K132" s="79">
        <f>J132</f>
        <v>209.77675</v>
      </c>
      <c r="L132" s="78">
        <f t="shared" si="14"/>
        <v>100</v>
      </c>
    </row>
    <row r="133" spans="1:12" s="77" customFormat="1" ht="12.75">
      <c r="A133" s="97" t="s">
        <v>298</v>
      </c>
      <c r="B133" s="98" t="s">
        <v>250</v>
      </c>
      <c r="C133" s="98" t="s">
        <v>264</v>
      </c>
      <c r="D133" s="99"/>
      <c r="E133" s="99" t="s">
        <v>67</v>
      </c>
      <c r="F133" s="99" t="s">
        <v>67</v>
      </c>
      <c r="G133" s="99"/>
      <c r="H133" s="99" t="s">
        <v>67</v>
      </c>
      <c r="I133" s="99" t="s">
        <v>67</v>
      </c>
      <c r="J133" s="100">
        <f>J134</f>
        <v>12298.9</v>
      </c>
      <c r="K133" s="100">
        <f>K134</f>
        <v>12298.9</v>
      </c>
      <c r="L133" s="78">
        <f t="shared" si="14"/>
        <v>100</v>
      </c>
    </row>
    <row r="134" spans="1:12" s="19" customFormat="1" ht="12">
      <c r="A134" s="81" t="s">
        <v>299</v>
      </c>
      <c r="B134" s="83" t="s">
        <v>250</v>
      </c>
      <c r="C134" s="83" t="s">
        <v>264</v>
      </c>
      <c r="D134" s="83" t="s">
        <v>68</v>
      </c>
      <c r="E134" s="83" t="s">
        <v>67</v>
      </c>
      <c r="F134" s="83" t="s">
        <v>67</v>
      </c>
      <c r="G134" s="83"/>
      <c r="H134" s="83" t="s">
        <v>67</v>
      </c>
      <c r="I134" s="83" t="s">
        <v>67</v>
      </c>
      <c r="J134" s="102">
        <f>J135+J141</f>
        <v>12298.9</v>
      </c>
      <c r="K134" s="102">
        <f>K135+K141</f>
        <v>12298.9</v>
      </c>
      <c r="L134" s="78">
        <f t="shared" si="14"/>
        <v>100</v>
      </c>
    </row>
    <row r="135" spans="1:12" s="27" customFormat="1" ht="22.5">
      <c r="A135" s="104" t="s">
        <v>103</v>
      </c>
      <c r="B135" s="105" t="s">
        <v>250</v>
      </c>
      <c r="C135" s="105" t="s">
        <v>264</v>
      </c>
      <c r="D135" s="105" t="s">
        <v>68</v>
      </c>
      <c r="E135" s="105" t="s">
        <v>49</v>
      </c>
      <c r="F135" s="105" t="s">
        <v>40</v>
      </c>
      <c r="G135" s="105"/>
      <c r="H135" s="105" t="s">
        <v>67</v>
      </c>
      <c r="I135" s="105" t="s">
        <v>67</v>
      </c>
      <c r="J135" s="106">
        <f>J136</f>
        <v>376.53164</v>
      </c>
      <c r="K135" s="106">
        <f>K136</f>
        <v>376.53164</v>
      </c>
      <c r="L135" s="78">
        <f t="shared" si="14"/>
        <v>100</v>
      </c>
    </row>
    <row r="136" spans="1:12" s="27" customFormat="1" ht="33.75">
      <c r="A136" s="108" t="s">
        <v>104</v>
      </c>
      <c r="B136" s="109" t="s">
        <v>250</v>
      </c>
      <c r="C136" s="109" t="s">
        <v>264</v>
      </c>
      <c r="D136" s="109" t="s">
        <v>68</v>
      </c>
      <c r="E136" s="109" t="s">
        <v>49</v>
      </c>
      <c r="F136" s="109" t="s">
        <v>72</v>
      </c>
      <c r="G136" s="109"/>
      <c r="H136" s="109" t="s">
        <v>67</v>
      </c>
      <c r="I136" s="109" t="s">
        <v>67</v>
      </c>
      <c r="J136" s="106">
        <f>J137+J148</f>
        <v>376.53164</v>
      </c>
      <c r="K136" s="106">
        <f>K137+K148</f>
        <v>376.53164</v>
      </c>
      <c r="L136" s="78">
        <f t="shared" si="14"/>
        <v>100</v>
      </c>
    </row>
    <row r="137" spans="1:12" s="27" customFormat="1" ht="31.5">
      <c r="A137" s="104" t="s">
        <v>293</v>
      </c>
      <c r="B137" s="105" t="s">
        <v>250</v>
      </c>
      <c r="C137" s="105" t="s">
        <v>264</v>
      </c>
      <c r="D137" s="105" t="s">
        <v>68</v>
      </c>
      <c r="E137" s="105" t="s">
        <v>49</v>
      </c>
      <c r="F137" s="105" t="s">
        <v>72</v>
      </c>
      <c r="G137" s="105" t="s">
        <v>93</v>
      </c>
      <c r="H137" s="105" t="s">
        <v>294</v>
      </c>
      <c r="I137" s="105"/>
      <c r="J137" s="79">
        <f>J138+J145</f>
        <v>376.53164</v>
      </c>
      <c r="K137" s="79">
        <f>K138+K145</f>
        <v>376.53164</v>
      </c>
      <c r="L137" s="78">
        <f t="shared" si="14"/>
        <v>100</v>
      </c>
    </row>
    <row r="138" spans="1:12" s="27" customFormat="1" ht="12.75">
      <c r="A138" s="104" t="s">
        <v>300</v>
      </c>
      <c r="B138" s="105" t="s">
        <v>250</v>
      </c>
      <c r="C138" s="105" t="s">
        <v>264</v>
      </c>
      <c r="D138" s="105" t="s">
        <v>68</v>
      </c>
      <c r="E138" s="105" t="s">
        <v>49</v>
      </c>
      <c r="F138" s="105" t="s">
        <v>72</v>
      </c>
      <c r="G138" s="105" t="s">
        <v>93</v>
      </c>
      <c r="H138" s="105" t="s">
        <v>301</v>
      </c>
      <c r="I138" s="105"/>
      <c r="J138" s="79">
        <f>J140+J139</f>
        <v>376.53164</v>
      </c>
      <c r="K138" s="79">
        <f>K140+K139</f>
        <v>376.53164</v>
      </c>
      <c r="L138" s="78">
        <f t="shared" si="14"/>
        <v>100</v>
      </c>
    </row>
    <row r="139" spans="1:12" s="27" customFormat="1" ht="33.75" hidden="1">
      <c r="A139" s="110" t="s">
        <v>6</v>
      </c>
      <c r="B139" s="105" t="s">
        <v>250</v>
      </c>
      <c r="C139" s="105" t="s">
        <v>264</v>
      </c>
      <c r="D139" s="105" t="s">
        <v>68</v>
      </c>
      <c r="E139" s="105" t="s">
        <v>49</v>
      </c>
      <c r="F139" s="105" t="s">
        <v>72</v>
      </c>
      <c r="G139" s="105" t="s">
        <v>93</v>
      </c>
      <c r="H139" s="105" t="s">
        <v>301</v>
      </c>
      <c r="I139" s="105" t="s">
        <v>123</v>
      </c>
      <c r="J139" s="79"/>
      <c r="K139" s="79"/>
      <c r="L139" s="78" t="e">
        <f t="shared" si="14"/>
        <v>#DIV/0!</v>
      </c>
    </row>
    <row r="140" spans="1:12" s="27" customFormat="1" ht="33.75">
      <c r="A140" s="110" t="s">
        <v>6</v>
      </c>
      <c r="B140" s="105" t="s">
        <v>250</v>
      </c>
      <c r="C140" s="105" t="s">
        <v>264</v>
      </c>
      <c r="D140" s="105" t="s">
        <v>68</v>
      </c>
      <c r="E140" s="105" t="s">
        <v>49</v>
      </c>
      <c r="F140" s="105" t="s">
        <v>72</v>
      </c>
      <c r="G140" s="105" t="s">
        <v>93</v>
      </c>
      <c r="H140" s="105" t="s">
        <v>301</v>
      </c>
      <c r="I140" s="105" t="s">
        <v>9</v>
      </c>
      <c r="J140" s="79">
        <v>376.53164</v>
      </c>
      <c r="K140" s="79">
        <f>J140</f>
        <v>376.53164</v>
      </c>
      <c r="L140" s="78">
        <f t="shared" si="14"/>
        <v>100</v>
      </c>
    </row>
    <row r="141" spans="1:12" s="27" customFormat="1" ht="31.5">
      <c r="A141" s="104" t="s">
        <v>257</v>
      </c>
      <c r="B141" s="105" t="s">
        <v>250</v>
      </c>
      <c r="C141" s="105" t="s">
        <v>264</v>
      </c>
      <c r="D141" s="105" t="s">
        <v>68</v>
      </c>
      <c r="E141" s="105" t="s">
        <v>49</v>
      </c>
      <c r="F141" s="105" t="s">
        <v>72</v>
      </c>
      <c r="G141" s="105" t="s">
        <v>93</v>
      </c>
      <c r="H141" s="105" t="s">
        <v>262</v>
      </c>
      <c r="I141" s="105" t="s">
        <v>67</v>
      </c>
      <c r="J141" s="79">
        <f>J142</f>
        <v>11922.36836</v>
      </c>
      <c r="K141" s="79">
        <f>K142</f>
        <v>11922.36836</v>
      </c>
      <c r="L141" s="78">
        <f t="shared" si="14"/>
        <v>100</v>
      </c>
    </row>
    <row r="142" spans="1:12" s="27" customFormat="1" ht="52.5">
      <c r="A142" s="104" t="s">
        <v>258</v>
      </c>
      <c r="B142" s="105" t="s">
        <v>250</v>
      </c>
      <c r="C142" s="105" t="s">
        <v>264</v>
      </c>
      <c r="D142" s="105" t="s">
        <v>68</v>
      </c>
      <c r="E142" s="105" t="s">
        <v>49</v>
      </c>
      <c r="F142" s="105" t="s">
        <v>72</v>
      </c>
      <c r="G142" s="105" t="s">
        <v>93</v>
      </c>
      <c r="H142" s="105" t="s">
        <v>95</v>
      </c>
      <c r="I142" s="105" t="s">
        <v>67</v>
      </c>
      <c r="J142" s="79">
        <f>J144+J143</f>
        <v>11922.36836</v>
      </c>
      <c r="K142" s="79">
        <f>K144+K143</f>
        <v>11922.36836</v>
      </c>
      <c r="L142" s="78">
        <f t="shared" si="14"/>
        <v>100</v>
      </c>
    </row>
    <row r="143" spans="1:12" s="27" customFormat="1" ht="12.75" hidden="1">
      <c r="A143" s="110" t="s">
        <v>295</v>
      </c>
      <c r="B143" s="105" t="s">
        <v>250</v>
      </c>
      <c r="C143" s="105" t="s">
        <v>264</v>
      </c>
      <c r="D143" s="105" t="s">
        <v>68</v>
      </c>
      <c r="E143" s="105" t="s">
        <v>118</v>
      </c>
      <c r="F143" s="105" t="s">
        <v>40</v>
      </c>
      <c r="G143" s="105" t="s">
        <v>68</v>
      </c>
      <c r="H143" s="105" t="s">
        <v>276</v>
      </c>
      <c r="I143" s="105" t="s">
        <v>296</v>
      </c>
      <c r="J143" s="79"/>
      <c r="K143" s="79"/>
      <c r="L143" s="78" t="e">
        <f t="shared" si="14"/>
        <v>#DIV/0!</v>
      </c>
    </row>
    <row r="144" spans="1:12" s="27" customFormat="1" ht="34.5" customHeight="1">
      <c r="A144" s="110" t="s">
        <v>6</v>
      </c>
      <c r="B144" s="105" t="s">
        <v>250</v>
      </c>
      <c r="C144" s="105" t="s">
        <v>264</v>
      </c>
      <c r="D144" s="105" t="s">
        <v>68</v>
      </c>
      <c r="E144" s="105" t="s">
        <v>49</v>
      </c>
      <c r="F144" s="105" t="s">
        <v>72</v>
      </c>
      <c r="G144" s="105" t="s">
        <v>93</v>
      </c>
      <c r="H144" s="105" t="s">
        <v>95</v>
      </c>
      <c r="I144" s="105" t="s">
        <v>9</v>
      </c>
      <c r="J144" s="79">
        <v>11922.36836</v>
      </c>
      <c r="K144" s="79">
        <f>J144</f>
        <v>11922.36836</v>
      </c>
      <c r="L144" s="78">
        <f t="shared" si="14"/>
        <v>100</v>
      </c>
    </row>
    <row r="145" spans="1:12" s="27" customFormat="1" ht="12.75" hidden="1">
      <c r="A145" s="110"/>
      <c r="B145" s="105"/>
      <c r="C145" s="105"/>
      <c r="D145" s="105"/>
      <c r="E145" s="105"/>
      <c r="F145" s="105"/>
      <c r="G145" s="105"/>
      <c r="H145" s="105"/>
      <c r="I145" s="105"/>
      <c r="J145" s="79"/>
      <c r="K145" s="79"/>
      <c r="L145" s="78"/>
    </row>
    <row r="146" spans="1:12" s="27" customFormat="1" ht="12.75" hidden="1">
      <c r="A146" s="110"/>
      <c r="B146" s="105"/>
      <c r="C146" s="105"/>
      <c r="D146" s="105"/>
      <c r="E146" s="105"/>
      <c r="F146" s="105"/>
      <c r="G146" s="105"/>
      <c r="H146" s="105"/>
      <c r="I146" s="105"/>
      <c r="J146" s="79"/>
      <c r="K146" s="79"/>
      <c r="L146" s="78"/>
    </row>
    <row r="147" spans="1:12" s="27" customFormat="1" ht="12.75" hidden="1">
      <c r="A147" s="110"/>
      <c r="B147" s="105"/>
      <c r="C147" s="105"/>
      <c r="D147" s="105"/>
      <c r="E147" s="105"/>
      <c r="F147" s="105"/>
      <c r="G147" s="105"/>
      <c r="H147" s="105"/>
      <c r="I147" s="105"/>
      <c r="J147" s="79"/>
      <c r="K147" s="79"/>
      <c r="L147" s="78"/>
    </row>
    <row r="148" spans="1:12" s="27" customFormat="1" ht="12.75" hidden="1">
      <c r="A148" s="110"/>
      <c r="B148" s="105"/>
      <c r="C148" s="105"/>
      <c r="D148" s="105"/>
      <c r="E148" s="105"/>
      <c r="F148" s="105"/>
      <c r="G148" s="105"/>
      <c r="H148" s="105"/>
      <c r="I148" s="105"/>
      <c r="J148" s="79"/>
      <c r="K148" s="79"/>
      <c r="L148" s="78"/>
    </row>
    <row r="149" spans="1:12" s="27" customFormat="1" ht="12.75" hidden="1">
      <c r="A149" s="110"/>
      <c r="B149" s="105"/>
      <c r="C149" s="105"/>
      <c r="D149" s="105"/>
      <c r="E149" s="105"/>
      <c r="F149" s="105"/>
      <c r="G149" s="105"/>
      <c r="H149" s="105"/>
      <c r="I149" s="105"/>
      <c r="J149" s="79"/>
      <c r="K149" s="79"/>
      <c r="L149" s="78"/>
    </row>
    <row r="150" spans="1:12" s="27" customFormat="1" ht="12.75" hidden="1">
      <c r="A150" s="110"/>
      <c r="B150" s="105"/>
      <c r="C150" s="105"/>
      <c r="D150" s="105"/>
      <c r="E150" s="105"/>
      <c r="F150" s="105"/>
      <c r="G150" s="105"/>
      <c r="H150" s="105"/>
      <c r="I150" s="105"/>
      <c r="J150" s="79"/>
      <c r="K150" s="79"/>
      <c r="L150" s="78"/>
    </row>
    <row r="151" spans="1:12" s="27" customFormat="1" ht="12.75" hidden="1">
      <c r="A151" s="110"/>
      <c r="B151" s="105"/>
      <c r="C151" s="105"/>
      <c r="D151" s="105"/>
      <c r="E151" s="105"/>
      <c r="F151" s="105"/>
      <c r="G151" s="105"/>
      <c r="H151" s="105"/>
      <c r="I151" s="105"/>
      <c r="J151" s="79"/>
      <c r="K151" s="79"/>
      <c r="L151" s="78"/>
    </row>
    <row r="152" spans="1:12" s="27" customFormat="1" ht="12.75" hidden="1">
      <c r="A152" s="110"/>
      <c r="B152" s="105"/>
      <c r="C152" s="105"/>
      <c r="D152" s="105"/>
      <c r="E152" s="105"/>
      <c r="F152" s="105"/>
      <c r="G152" s="105"/>
      <c r="H152" s="105"/>
      <c r="I152" s="105"/>
      <c r="J152" s="79"/>
      <c r="K152" s="79"/>
      <c r="L152" s="78"/>
    </row>
    <row r="153" spans="1:12" s="27" customFormat="1" ht="12.75" hidden="1">
      <c r="A153" s="110"/>
      <c r="B153" s="105"/>
      <c r="C153" s="105"/>
      <c r="D153" s="105"/>
      <c r="E153" s="105"/>
      <c r="F153" s="105"/>
      <c r="G153" s="105"/>
      <c r="H153" s="105"/>
      <c r="I153" s="105"/>
      <c r="J153" s="79"/>
      <c r="K153" s="79"/>
      <c r="L153" s="78"/>
    </row>
    <row r="154" spans="1:12" s="27" customFormat="1" ht="12.75" hidden="1">
      <c r="A154" s="110"/>
      <c r="B154" s="105"/>
      <c r="C154" s="105"/>
      <c r="D154" s="105"/>
      <c r="E154" s="105"/>
      <c r="F154" s="105"/>
      <c r="G154" s="105"/>
      <c r="H154" s="105"/>
      <c r="I154" s="105"/>
      <c r="J154" s="79"/>
      <c r="K154" s="79"/>
      <c r="L154" s="78"/>
    </row>
    <row r="155" spans="1:12" s="27" customFormat="1" ht="12.75" hidden="1">
      <c r="A155" s="110"/>
      <c r="B155" s="105"/>
      <c r="C155" s="105"/>
      <c r="D155" s="105"/>
      <c r="E155" s="105"/>
      <c r="F155" s="105"/>
      <c r="G155" s="105"/>
      <c r="H155" s="105"/>
      <c r="I155" s="105"/>
      <c r="J155" s="79"/>
      <c r="K155" s="79"/>
      <c r="L155" s="78"/>
    </row>
    <row r="156" spans="1:12" s="27" customFormat="1" ht="12.75" hidden="1">
      <c r="A156" s="110"/>
      <c r="B156" s="105"/>
      <c r="C156" s="105"/>
      <c r="D156" s="105"/>
      <c r="E156" s="105"/>
      <c r="F156" s="105"/>
      <c r="G156" s="105"/>
      <c r="H156" s="105"/>
      <c r="I156" s="105"/>
      <c r="J156" s="79"/>
      <c r="K156" s="79"/>
      <c r="L156" s="78"/>
    </row>
    <row r="157" spans="1:12" s="27" customFormat="1" ht="12.75" hidden="1">
      <c r="A157" s="110"/>
      <c r="B157" s="105"/>
      <c r="C157" s="105"/>
      <c r="D157" s="105"/>
      <c r="E157" s="105"/>
      <c r="F157" s="105"/>
      <c r="G157" s="105"/>
      <c r="H157" s="105"/>
      <c r="I157" s="105"/>
      <c r="J157" s="79"/>
      <c r="K157" s="79"/>
      <c r="L157" s="78"/>
    </row>
    <row r="158" spans="1:12" s="27" customFormat="1" ht="12.75" hidden="1">
      <c r="A158" s="110"/>
      <c r="B158" s="105"/>
      <c r="C158" s="105"/>
      <c r="D158" s="105"/>
      <c r="E158" s="105"/>
      <c r="F158" s="105"/>
      <c r="G158" s="105"/>
      <c r="H158" s="105"/>
      <c r="I158" s="105"/>
      <c r="J158" s="79"/>
      <c r="K158" s="79"/>
      <c r="L158" s="78"/>
    </row>
    <row r="159" spans="1:12" s="27" customFormat="1" ht="12.75" hidden="1">
      <c r="A159" s="110"/>
      <c r="B159" s="105"/>
      <c r="C159" s="105"/>
      <c r="D159" s="105"/>
      <c r="E159" s="105"/>
      <c r="F159" s="105"/>
      <c r="G159" s="105"/>
      <c r="H159" s="105"/>
      <c r="I159" s="105"/>
      <c r="J159" s="79"/>
      <c r="K159" s="79"/>
      <c r="L159" s="78"/>
    </row>
    <row r="160" spans="1:12" s="77" customFormat="1" ht="25.5">
      <c r="A160" s="97" t="s">
        <v>34</v>
      </c>
      <c r="B160" s="98" t="s">
        <v>250</v>
      </c>
      <c r="C160" s="98" t="s">
        <v>59</v>
      </c>
      <c r="D160" s="99"/>
      <c r="E160" s="99"/>
      <c r="F160" s="99"/>
      <c r="G160" s="99"/>
      <c r="H160" s="99"/>
      <c r="I160" s="99"/>
      <c r="J160" s="100">
        <f aca="true" t="shared" si="16" ref="J160:K162">J161</f>
        <v>11.33669</v>
      </c>
      <c r="K160" s="100">
        <f t="shared" si="16"/>
        <v>11.33669</v>
      </c>
      <c r="L160" s="78">
        <f aca="true" t="shared" si="17" ref="L160:L166">K160/J160*100</f>
        <v>100</v>
      </c>
    </row>
    <row r="161" spans="1:12" s="19" customFormat="1" ht="24">
      <c r="A161" s="81" t="s">
        <v>7</v>
      </c>
      <c r="B161" s="82" t="s">
        <v>250</v>
      </c>
      <c r="C161" s="83" t="s">
        <v>59</v>
      </c>
      <c r="D161" s="83" t="s">
        <v>68</v>
      </c>
      <c r="E161" s="83"/>
      <c r="F161" s="83"/>
      <c r="G161" s="83"/>
      <c r="H161" s="83"/>
      <c r="I161" s="83"/>
      <c r="J161" s="102">
        <f t="shared" si="16"/>
        <v>11.33669</v>
      </c>
      <c r="K161" s="102">
        <f t="shared" si="16"/>
        <v>11.33669</v>
      </c>
      <c r="L161" s="78">
        <f t="shared" si="17"/>
        <v>100</v>
      </c>
    </row>
    <row r="162" spans="1:12" s="27" customFormat="1" ht="22.5">
      <c r="A162" s="104" t="s">
        <v>103</v>
      </c>
      <c r="B162" s="105" t="s">
        <v>250</v>
      </c>
      <c r="C162" s="105" t="s">
        <v>59</v>
      </c>
      <c r="D162" s="105" t="s">
        <v>68</v>
      </c>
      <c r="E162" s="105" t="s">
        <v>49</v>
      </c>
      <c r="F162" s="105" t="s">
        <v>40</v>
      </c>
      <c r="G162" s="105"/>
      <c r="H162" s="105"/>
      <c r="I162" s="105"/>
      <c r="J162" s="106">
        <f t="shared" si="16"/>
        <v>11.33669</v>
      </c>
      <c r="K162" s="106">
        <f t="shared" si="16"/>
        <v>11.33669</v>
      </c>
      <c r="L162" s="78">
        <f t="shared" si="17"/>
        <v>100</v>
      </c>
    </row>
    <row r="163" spans="1:12" s="27" customFormat="1" ht="33.75">
      <c r="A163" s="108" t="s">
        <v>104</v>
      </c>
      <c r="B163" s="109" t="s">
        <v>250</v>
      </c>
      <c r="C163" s="109" t="s">
        <v>59</v>
      </c>
      <c r="D163" s="109" t="s">
        <v>68</v>
      </c>
      <c r="E163" s="109" t="s">
        <v>49</v>
      </c>
      <c r="F163" s="109" t="s">
        <v>72</v>
      </c>
      <c r="G163" s="109" t="s">
        <v>93</v>
      </c>
      <c r="H163" s="109"/>
      <c r="I163" s="109"/>
      <c r="J163" s="106">
        <f>J165</f>
        <v>11.33669</v>
      </c>
      <c r="K163" s="106">
        <f>K165</f>
        <v>11.33669</v>
      </c>
      <c r="L163" s="78">
        <f t="shared" si="17"/>
        <v>100</v>
      </c>
    </row>
    <row r="164" spans="1:12" s="27" customFormat="1" ht="12.75">
      <c r="A164" s="104" t="s">
        <v>254</v>
      </c>
      <c r="B164" s="109" t="s">
        <v>250</v>
      </c>
      <c r="C164" s="105" t="s">
        <v>59</v>
      </c>
      <c r="D164" s="105" t="s">
        <v>68</v>
      </c>
      <c r="E164" s="105" t="s">
        <v>49</v>
      </c>
      <c r="F164" s="105" t="s">
        <v>72</v>
      </c>
      <c r="G164" s="105" t="s">
        <v>93</v>
      </c>
      <c r="H164" s="105" t="s">
        <v>255</v>
      </c>
      <c r="I164" s="105"/>
      <c r="J164" s="79">
        <f>J165</f>
        <v>11.33669</v>
      </c>
      <c r="K164" s="79">
        <f>K165</f>
        <v>11.33669</v>
      </c>
      <c r="L164" s="78">
        <f t="shared" si="17"/>
        <v>100</v>
      </c>
    </row>
    <row r="165" spans="1:12" s="27" customFormat="1" ht="12.75">
      <c r="A165" s="104" t="s">
        <v>302</v>
      </c>
      <c r="B165" s="109" t="s">
        <v>250</v>
      </c>
      <c r="C165" s="105" t="s">
        <v>59</v>
      </c>
      <c r="D165" s="105" t="s">
        <v>68</v>
      </c>
      <c r="E165" s="105" t="s">
        <v>49</v>
      </c>
      <c r="F165" s="105" t="s">
        <v>72</v>
      </c>
      <c r="G165" s="105" t="s">
        <v>93</v>
      </c>
      <c r="H165" s="105" t="s">
        <v>303</v>
      </c>
      <c r="I165" s="105" t="s">
        <v>67</v>
      </c>
      <c r="J165" s="79">
        <f>J166</f>
        <v>11.33669</v>
      </c>
      <c r="K165" s="79">
        <f>K166</f>
        <v>11.33669</v>
      </c>
      <c r="L165" s="78">
        <f t="shared" si="17"/>
        <v>100</v>
      </c>
    </row>
    <row r="166" spans="1:12" s="27" customFormat="1" ht="13.5" thickBot="1">
      <c r="A166" s="111" t="s">
        <v>8</v>
      </c>
      <c r="B166" s="112" t="s">
        <v>250</v>
      </c>
      <c r="C166" s="112" t="s">
        <v>59</v>
      </c>
      <c r="D166" s="112" t="s">
        <v>68</v>
      </c>
      <c r="E166" s="112" t="s">
        <v>49</v>
      </c>
      <c r="F166" s="112" t="s">
        <v>72</v>
      </c>
      <c r="G166" s="112" t="s">
        <v>93</v>
      </c>
      <c r="H166" s="112" t="s">
        <v>303</v>
      </c>
      <c r="I166" s="112">
        <v>730</v>
      </c>
      <c r="J166" s="85">
        <f>'[1]прил5'!$J$129</f>
        <v>11.33669</v>
      </c>
      <c r="K166" s="85">
        <v>11.33669</v>
      </c>
      <c r="L166" s="86">
        <f t="shared" si="17"/>
        <v>100</v>
      </c>
    </row>
  </sheetData>
  <sheetProtection formatCells="0" formatColumns="0" formatRows="0" insertColumns="0" insertRows="0"/>
  <mergeCells count="2">
    <mergeCell ref="E12:H12"/>
    <mergeCell ref="A9:L9"/>
  </mergeCells>
  <conditionalFormatting sqref="C13:H14 A13:B15 A87 A63:K63 A133:K133 A82:K82 A111:K111 A126:K126 A71:L71 A160:K160 C15:K15">
    <cfRule type="expression" priority="1" dxfId="4" stopIfTrue="1">
      <formula>$C13=""</formula>
    </cfRule>
    <cfRule type="expression" priority="2" dxfId="3" stopIfTrue="1">
      <formula>$D13&lt;&gt;""</formula>
    </cfRule>
  </conditionalFormatting>
  <conditionalFormatting sqref="C16:I16 B17:I20 B30:I31 E162:I166 B56:I58 C52:I55 C64:I64 A64:A70 A112:I125 C75:I75 A75:A81 B76:I78 C79:I81 C83:I83 B84:I86 A89:A110 B92:I94 C87:I91 B99:I101 C102:I110 A72:I74 A22:I24 B128:I130 C127:I127 A145:A159 B43:I51 C161:I161 A161:A166 C163:D166 B162:D162 A16:A21 C21:I21 A83:A86 B65:I70 C28:I29 C32:I42 A26:I27 A25 C25:I25 C95:I98 A127:A132 C131:I132 C145:I159 A134:I144 C59:I62 A28:A62">
    <cfRule type="expression" priority="3" dxfId="4" stopIfTrue="1">
      <formula>$H16=""</formula>
    </cfRule>
    <cfRule type="expression" priority="4" dxfId="3" stopIfTrue="1">
      <formula>#REF!&lt;&gt;""</formula>
    </cfRule>
    <cfRule type="expression" priority="5" dxfId="2" stopIfTrue="1">
      <formula>AND($I16="",$H16&lt;&gt;"")</formula>
    </cfRule>
  </conditionalFormatting>
  <conditionalFormatting sqref="A88">
    <cfRule type="expression" priority="6" dxfId="4" stopIfTrue="1">
      <formula>$G88=""</formula>
    </cfRule>
    <cfRule type="expression" priority="7" dxfId="3" stopIfTrue="1">
      <formula>#REF!&lt;&gt;""</formula>
    </cfRule>
    <cfRule type="expression" priority="8" dxfId="2" stopIfTrue="1">
      <formula>AND($H88="",$G88&lt;&gt;"")</formula>
    </cfRule>
  </conditionalFormatting>
  <conditionalFormatting sqref="J7">
    <cfRule type="expression" priority="9" dxfId="0" stopIfTrue="1">
      <formula>#REF!&lt;&gt;""</formula>
    </cfRule>
  </conditionalFormatting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zoomScalePageLayoutView="0" workbookViewId="0" topLeftCell="A1">
      <selection activeCell="D25" sqref="D25"/>
    </sheetView>
  </sheetViews>
  <sheetFormatPr defaultColWidth="9.00390625" defaultRowHeight="12.75"/>
  <cols>
    <col min="1" max="1" width="32.125" style="1" bestFit="1" customWidth="1"/>
    <col min="2" max="2" width="54.00390625" style="1" customWidth="1"/>
    <col min="3" max="3" width="19.125" style="1" customWidth="1"/>
    <col min="4" max="4" width="17.625" style="1" customWidth="1"/>
    <col min="5" max="5" width="14.625" style="1" customWidth="1"/>
    <col min="6" max="6" width="15.00390625" style="1" customWidth="1"/>
    <col min="7" max="16384" width="9.125" style="1" customWidth="1"/>
  </cols>
  <sheetData>
    <row r="1" spans="1:5" ht="15">
      <c r="A1" s="58"/>
      <c r="C1" s="73" t="s">
        <v>240</v>
      </c>
      <c r="D1" s="23"/>
      <c r="E1" s="23"/>
    </row>
    <row r="2" spans="1:5" ht="15">
      <c r="A2" s="59"/>
      <c r="C2" s="73" t="s">
        <v>239</v>
      </c>
      <c r="D2" s="23"/>
      <c r="E2" s="23"/>
    </row>
    <row r="3" spans="1:5" ht="15">
      <c r="A3" s="59"/>
      <c r="C3" s="74" t="s">
        <v>245</v>
      </c>
      <c r="D3" s="60"/>
      <c r="E3" s="23"/>
    </row>
    <row r="4" spans="1:5" ht="15">
      <c r="A4" s="59"/>
      <c r="C4" s="73" t="s">
        <v>70</v>
      </c>
      <c r="D4" s="23"/>
      <c r="E4" s="23"/>
    </row>
    <row r="5" spans="1:9" s="20" customFormat="1" ht="15.75">
      <c r="A5" s="61"/>
      <c r="C5" s="73" t="s">
        <v>124</v>
      </c>
      <c r="D5" s="23"/>
      <c r="E5" s="23"/>
      <c r="H5" s="3"/>
      <c r="I5" s="3"/>
    </row>
    <row r="6" spans="1:5" ht="18">
      <c r="A6" s="62"/>
      <c r="B6" s="139"/>
      <c r="C6" s="139"/>
      <c r="D6" s="60"/>
      <c r="E6" s="60"/>
    </row>
    <row r="7" spans="1:5" ht="12.75">
      <c r="A7" s="62"/>
      <c r="B7" s="60"/>
      <c r="C7" s="60"/>
      <c r="D7" s="60"/>
      <c r="E7" s="60"/>
    </row>
    <row r="8" spans="1:5" ht="15.75" customHeight="1">
      <c r="A8" s="140" t="s">
        <v>247</v>
      </c>
      <c r="B8" s="140"/>
      <c r="C8" s="140"/>
      <c r="D8" s="140"/>
      <c r="E8" s="140"/>
    </row>
    <row r="9" spans="1:5" ht="15.75" customHeight="1">
      <c r="A9" s="140"/>
      <c r="B9" s="140"/>
      <c r="C9" s="140"/>
      <c r="D9" s="140"/>
      <c r="E9" s="140"/>
    </row>
    <row r="10" spans="1:5" ht="36.75" customHeight="1">
      <c r="A10" s="140"/>
      <c r="B10" s="140"/>
      <c r="C10" s="140"/>
      <c r="D10" s="140"/>
      <c r="E10" s="140"/>
    </row>
    <row r="11" spans="1:5" ht="15.75" customHeight="1" hidden="1" thickBot="1">
      <c r="A11" s="140"/>
      <c r="B11" s="140"/>
      <c r="C11" s="140"/>
      <c r="D11" s="140"/>
      <c r="E11" s="140"/>
    </row>
    <row r="12" spans="1:5" ht="29.25" customHeight="1">
      <c r="A12" s="138" t="s">
        <v>28</v>
      </c>
      <c r="B12" s="138"/>
      <c r="C12" s="138"/>
      <c r="D12" s="63"/>
      <c r="E12" s="63"/>
    </row>
    <row r="13" spans="1:5" ht="48" customHeight="1">
      <c r="A13" s="65" t="s">
        <v>73</v>
      </c>
      <c r="B13" s="66" t="s">
        <v>71</v>
      </c>
      <c r="C13" s="67" t="s">
        <v>128</v>
      </c>
      <c r="D13" s="67" t="s">
        <v>241</v>
      </c>
      <c r="E13" s="68" t="s">
        <v>130</v>
      </c>
    </row>
    <row r="14" spans="1:5" ht="33" customHeight="1">
      <c r="A14" s="56" t="s">
        <v>11</v>
      </c>
      <c r="B14" s="64" t="s">
        <v>81</v>
      </c>
      <c r="C14" s="28">
        <f>C15</f>
        <v>-961.086180000013</v>
      </c>
      <c r="D14" s="28">
        <f>D15</f>
        <v>-1098.6137700000108</v>
      </c>
      <c r="E14" s="69">
        <f aca="true" t="shared" si="0" ref="E14:E24">IF(C14&gt;0,D14/C14*100,)</f>
        <v>0</v>
      </c>
    </row>
    <row r="15" spans="1:5" ht="25.5" customHeight="1">
      <c r="A15" s="56" t="s">
        <v>80</v>
      </c>
      <c r="B15" s="64" t="s">
        <v>76</v>
      </c>
      <c r="C15" s="28">
        <f>C16</f>
        <v>-961.086180000013</v>
      </c>
      <c r="D15" s="28">
        <f>D16</f>
        <v>-1098.6137700000108</v>
      </c>
      <c r="E15" s="69">
        <f t="shared" si="0"/>
        <v>0</v>
      </c>
    </row>
    <row r="16" spans="1:5" ht="30.75" customHeight="1">
      <c r="A16" s="56" t="s">
        <v>53</v>
      </c>
      <c r="B16" s="64" t="s">
        <v>77</v>
      </c>
      <c r="C16" s="28">
        <f>C17+C21</f>
        <v>-961.086180000013</v>
      </c>
      <c r="D16" s="28">
        <f>D17+D21</f>
        <v>-1098.6137700000108</v>
      </c>
      <c r="E16" s="69">
        <f t="shared" si="0"/>
        <v>0</v>
      </c>
    </row>
    <row r="17" spans="1:5" ht="14.25">
      <c r="A17" s="56" t="s">
        <v>15</v>
      </c>
      <c r="B17" s="64" t="s">
        <v>14</v>
      </c>
      <c r="C17" s="28">
        <f aca="true" t="shared" si="1" ref="C17:D19">C18</f>
        <v>-103628.69026999999</v>
      </c>
      <c r="D17" s="28">
        <f t="shared" si="1"/>
        <v>-103632.2273</v>
      </c>
      <c r="E17" s="69">
        <v>100</v>
      </c>
    </row>
    <row r="18" spans="1:5" ht="14.25">
      <c r="A18" s="56" t="s">
        <v>17</v>
      </c>
      <c r="B18" s="64" t="s">
        <v>16</v>
      </c>
      <c r="C18" s="28">
        <f t="shared" si="1"/>
        <v>-103628.69026999999</v>
      </c>
      <c r="D18" s="28">
        <f t="shared" si="1"/>
        <v>-103632.2273</v>
      </c>
      <c r="E18" s="69">
        <v>100</v>
      </c>
    </row>
    <row r="19" spans="1:5" ht="28.5">
      <c r="A19" s="56" t="s">
        <v>18</v>
      </c>
      <c r="B19" s="64" t="s">
        <v>78</v>
      </c>
      <c r="C19" s="28">
        <f t="shared" si="1"/>
        <v>-103628.69026999999</v>
      </c>
      <c r="D19" s="28">
        <f t="shared" si="1"/>
        <v>-103632.2273</v>
      </c>
      <c r="E19" s="69">
        <v>100</v>
      </c>
    </row>
    <row r="20" spans="1:5" ht="28.5">
      <c r="A20" s="56" t="s">
        <v>29</v>
      </c>
      <c r="B20" s="64" t="s">
        <v>74</v>
      </c>
      <c r="C20" s="28">
        <f>прил1!C13*(-1)</f>
        <v>-103628.69026999999</v>
      </c>
      <c r="D20" s="28">
        <f>прил1!D13*(-1)</f>
        <v>-103632.2273</v>
      </c>
      <c r="E20" s="69">
        <v>100</v>
      </c>
    </row>
    <row r="21" spans="1:5" ht="14.25">
      <c r="A21" s="56" t="s">
        <v>19</v>
      </c>
      <c r="B21" s="64" t="s">
        <v>12</v>
      </c>
      <c r="C21" s="28">
        <f aca="true" t="shared" si="2" ref="C21:D23">C22</f>
        <v>102667.60408999998</v>
      </c>
      <c r="D21" s="28">
        <f t="shared" si="2"/>
        <v>102533.61352999999</v>
      </c>
      <c r="E21" s="69">
        <f t="shared" si="0"/>
        <v>99.86949090593122</v>
      </c>
    </row>
    <row r="22" spans="1:5" ht="14.25">
      <c r="A22" s="56" t="s">
        <v>20</v>
      </c>
      <c r="B22" s="64" t="s">
        <v>13</v>
      </c>
      <c r="C22" s="28">
        <f t="shared" si="2"/>
        <v>102667.60408999998</v>
      </c>
      <c r="D22" s="28">
        <f t="shared" si="2"/>
        <v>102533.61352999999</v>
      </c>
      <c r="E22" s="69">
        <f t="shared" si="0"/>
        <v>99.86949090593122</v>
      </c>
    </row>
    <row r="23" spans="1:5" ht="28.5">
      <c r="A23" s="56" t="s">
        <v>21</v>
      </c>
      <c r="B23" s="64" t="s">
        <v>79</v>
      </c>
      <c r="C23" s="28">
        <f t="shared" si="2"/>
        <v>102667.60408999998</v>
      </c>
      <c r="D23" s="28">
        <f t="shared" si="2"/>
        <v>102533.61352999999</v>
      </c>
      <c r="E23" s="69">
        <f t="shared" si="0"/>
        <v>99.86949090593122</v>
      </c>
    </row>
    <row r="24" spans="1:5" ht="28.5">
      <c r="A24" s="57" t="s">
        <v>30</v>
      </c>
      <c r="B24" s="70" t="s">
        <v>75</v>
      </c>
      <c r="C24" s="71">
        <f>прил2!I12</f>
        <v>102667.60408999998</v>
      </c>
      <c r="D24" s="71">
        <f>прил2!J12</f>
        <v>102533.61352999999</v>
      </c>
      <c r="E24" s="72">
        <f t="shared" si="0"/>
        <v>99.86949090593122</v>
      </c>
    </row>
  </sheetData>
  <sheetProtection formatCells="0" formatColumns="0" formatRows="0" insertColumns="0" insertRows="0"/>
  <mergeCells count="3">
    <mergeCell ref="A12:C12"/>
    <mergeCell ref="B6:C6"/>
    <mergeCell ref="A8:E11"/>
  </mergeCells>
  <conditionalFormatting sqref="A6:A7">
    <cfRule type="expression" priority="1" dxfId="0" stopIfTrue="1">
      <formula>$D6&lt;&gt;""</formula>
    </cfRule>
  </conditionalFormatting>
  <printOptions horizontalCentered="1"/>
  <pageMargins left="0.7874015748031497" right="0.51" top="0.7874015748031497" bottom="1.1811023622047245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2018-06-19T05:13:55Z</cp:lastPrinted>
  <dcterms:created xsi:type="dcterms:W3CDTF">1999-01-01T02:03:44Z</dcterms:created>
  <dcterms:modified xsi:type="dcterms:W3CDTF">2018-06-19T05:15:47Z</dcterms:modified>
  <cp:category/>
  <cp:version/>
  <cp:contentType/>
  <cp:contentStatus/>
</cp:coreProperties>
</file>